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5480" windowHeight="10065" activeTab="0"/>
  </bookViews>
  <sheets>
    <sheet name="Criterios Medioambientales" sheetId="1" r:id="rId1"/>
    <sheet name="DATOS_ORIGEN" sheetId="2" state="hidden" r:id="rId2"/>
  </sheets>
  <definedNames/>
  <calcPr fullCalcOnLoad="1"/>
</workbook>
</file>

<file path=xl/comments1.xml><?xml version="1.0" encoding="utf-8"?>
<comments xmlns="http://schemas.openxmlformats.org/spreadsheetml/2006/main">
  <authors>
    <author>novadays</author>
  </authors>
  <commentList>
    <comment ref="B9" authorId="0">
      <text>
        <r>
          <rPr>
            <b/>
            <sz val="9"/>
            <rFont val="Arial"/>
            <family val="2"/>
          </rPr>
          <t>Indicar el periodo comprendido durante los 12 meses anteriores a la solicitud del sello, por ejemplo: 01/06/2010 - 31/05/2011.</t>
        </r>
      </text>
    </comment>
    <comment ref="B24" authorId="0">
      <text>
        <r>
          <rPr>
            <b/>
            <sz val="9"/>
            <rFont val="Arial"/>
            <family val="2"/>
          </rPr>
          <t>Indicar el año en curso</t>
        </r>
      </text>
    </comment>
  </commentList>
</comments>
</file>

<file path=xl/sharedStrings.xml><?xml version="1.0" encoding="utf-8"?>
<sst xmlns="http://schemas.openxmlformats.org/spreadsheetml/2006/main" count="111" uniqueCount="80">
  <si>
    <t>Aspecto  ambiental</t>
  </si>
  <si>
    <t>Uso de Agua</t>
  </si>
  <si>
    <t>Uso de Combustible</t>
  </si>
  <si>
    <t>Uso de Energía</t>
  </si>
  <si>
    <t>Cálculo de las Emisiones de Gases Contaminantes a la atmósfera</t>
  </si>
  <si>
    <t>Matricula Vehículo</t>
  </si>
  <si>
    <t>Antigüedad</t>
  </si>
  <si>
    <t>Tipo de Motor (Euro)</t>
  </si>
  <si>
    <t>CO</t>
  </si>
  <si>
    <t>HC</t>
  </si>
  <si>
    <t>NOX</t>
  </si>
  <si>
    <t>PT (Masa de Particulas)</t>
  </si>
  <si>
    <t>DATOS MATRIZ DE ORIGEN PARA EL CÁLCULO DE EMISIONES DE LA FLOTA DE AUTOBUSES DE NAVARRA</t>
  </si>
  <si>
    <t>EMISIONES</t>
  </si>
  <si>
    <t>ANTIGÜEDAD VEHÍCULO (años)</t>
  </si>
  <si>
    <t>ANTIGÜEDAD VEHÍCULO</t>
  </si>
  <si>
    <t>TIPO DE MOTOR</t>
  </si>
  <si>
    <t>EURO I</t>
  </si>
  <si>
    <t>EURO II</t>
  </si>
  <si>
    <t>EURO III</t>
  </si>
  <si>
    <t>EURO IV</t>
  </si>
  <si>
    <t>EURO V</t>
  </si>
  <si>
    <r>
      <t>RATIO DE EMISIONES</t>
    </r>
    <r>
      <rPr>
        <b/>
        <sz val="10"/>
        <color indexed="17"/>
        <rFont val="Trebuchet MS"/>
        <family val="2"/>
      </rPr>
      <t xml:space="preserve">* </t>
    </r>
  </si>
  <si>
    <t>Antigüedad Media de la Flota</t>
  </si>
  <si>
    <t>Año</t>
  </si>
  <si>
    <t>PT</t>
  </si>
  <si>
    <t>Emisiones</t>
  </si>
  <si>
    <t>Consumo de Combustible (litros)</t>
  </si>
  <si>
    <t>Año matriculación</t>
  </si>
  <si>
    <t>Razón Social</t>
  </si>
  <si>
    <t>CIF</t>
  </si>
  <si>
    <t>Persona de Contacto</t>
  </si>
  <si>
    <t>Teléfono</t>
  </si>
  <si>
    <t>Correo Electrónico</t>
  </si>
  <si>
    <t>Datos de entrada*</t>
  </si>
  <si>
    <t>Descricpión indicador</t>
  </si>
  <si>
    <t>Conductores formados/ Conductores totales</t>
  </si>
  <si>
    <t>1. DATOS DE CONTACTO</t>
  </si>
  <si>
    <t>2. DATOS GENERALES</t>
  </si>
  <si>
    <r>
      <t>Observaciones</t>
    </r>
    <r>
      <rPr>
        <b/>
        <sz val="9"/>
        <color indexed="9"/>
        <rFont val="Arial"/>
        <family val="2"/>
      </rPr>
      <t xml:space="preserve"> (1)</t>
    </r>
  </si>
  <si>
    <t>Indicar lo que proceda en cada caso</t>
  </si>
  <si>
    <t>¿Cuentan con depósito propio de gasoil?</t>
  </si>
  <si>
    <t>¿Cuentan con taller dentro de sus instalaciones?</t>
  </si>
  <si>
    <t>Indique cada cuánto tiempo realizan las revisiones de los vehículos (meses)</t>
  </si>
  <si>
    <t>¿Se encuentra su empresa dada de alta como pequeño productor de residuos?</t>
  </si>
  <si>
    <t>4. OTROS DATOS</t>
  </si>
  <si>
    <t>3. DATOS EMISIONES</t>
  </si>
  <si>
    <t>Formación en materia medioambiental</t>
  </si>
  <si>
    <t>Consumo Energía Eléctrica (kw)</t>
  </si>
  <si>
    <t>Total de Conductores de la empresa (nº)</t>
  </si>
  <si>
    <t>Conductores formados en conducción eficiente de vehículos (nº)</t>
  </si>
  <si>
    <t>Litros/100 km</t>
  </si>
  <si>
    <t>Kilómetros recorridos (km)</t>
  </si>
  <si>
    <t>Flota de la empresa (nº de vehículos)</t>
  </si>
  <si>
    <t>Indicador</t>
  </si>
  <si>
    <t>Motor equivalente a la antigüedad media</t>
  </si>
  <si>
    <t>SI</t>
  </si>
  <si>
    <t>NO</t>
  </si>
  <si>
    <t>¿Cuenta con un gestor de residuos peligrosos?</t>
  </si>
  <si>
    <t>Información Complementaria (2)</t>
  </si>
  <si>
    <t>Empleados formados en materia medioambiental (nº) **</t>
  </si>
  <si>
    <t>Plantilla total de la empresa (Nº total de empleados) **</t>
  </si>
  <si>
    <t>PERIODO DE REFERENCIA</t>
  </si>
  <si>
    <t xml:space="preserve">Empleados formados (conductores incluidos)/ plantilla de la empesa </t>
  </si>
  <si>
    <t>** Conductores incluidos.</t>
  </si>
  <si>
    <t>Año en Curso</t>
  </si>
  <si>
    <t>¿La calefacción y/o aire acondicionado dependen exclusivamente de un aparato de aire acondicionado, bomba de calor o climatizador?</t>
  </si>
  <si>
    <t>¿Transporta mercancías peligrosas?</t>
  </si>
  <si>
    <t>Litros de combustible consumidos por Km</t>
  </si>
  <si>
    <r>
      <t xml:space="preserve">* </t>
    </r>
    <r>
      <rPr>
        <sz val="10"/>
        <rFont val="Trebuchet MS"/>
        <family val="2"/>
      </rPr>
      <t>Emisión de 2,6 KG co2 de CO2 por litro de combustible</t>
    </r>
  </si>
  <si>
    <r>
      <t>Kw/m</t>
    </r>
    <r>
      <rPr>
        <vertAlign val="superscript"/>
        <sz val="10"/>
        <rFont val="Arial"/>
        <family val="2"/>
      </rPr>
      <t>2</t>
    </r>
  </si>
  <si>
    <r>
      <t>m</t>
    </r>
    <r>
      <rPr>
        <vertAlign val="superscript"/>
        <sz val="10"/>
        <rFont val="Arial"/>
        <family val="2"/>
      </rPr>
      <t>3</t>
    </r>
    <r>
      <rPr>
        <sz val="10"/>
        <rFont val="Arial"/>
        <family val="2"/>
      </rPr>
      <t>/vehículo</t>
    </r>
  </si>
  <si>
    <r>
      <t>Gramos CO</t>
    </r>
    <r>
      <rPr>
        <vertAlign val="subscript"/>
        <sz val="10"/>
        <rFont val="Arial"/>
        <family val="2"/>
      </rPr>
      <t>2</t>
    </r>
    <r>
      <rPr>
        <sz val="10"/>
        <rFont val="Arial"/>
        <family val="2"/>
      </rPr>
      <t xml:space="preserve"> por kilómetro</t>
    </r>
  </si>
  <si>
    <r>
      <t>Consumo de Agua (m</t>
    </r>
    <r>
      <rPr>
        <b/>
        <vertAlign val="superscript"/>
        <sz val="10"/>
        <color indexed="9"/>
        <rFont val="Arial"/>
        <family val="2"/>
      </rPr>
      <t>3</t>
    </r>
    <r>
      <rPr>
        <b/>
        <sz val="10"/>
        <color indexed="9"/>
        <rFont val="Arial"/>
        <family val="2"/>
      </rPr>
      <t>)</t>
    </r>
  </si>
  <si>
    <r>
      <t>Ratio de emisiones (Kg CO</t>
    </r>
    <r>
      <rPr>
        <b/>
        <vertAlign val="subscript"/>
        <sz val="10"/>
        <color indexed="9"/>
        <rFont val="Arial"/>
        <family val="2"/>
      </rPr>
      <t>2</t>
    </r>
    <r>
      <rPr>
        <b/>
        <sz val="10"/>
        <color indexed="9"/>
        <rFont val="Arial"/>
        <family val="2"/>
      </rPr>
      <t>*l)</t>
    </r>
  </si>
  <si>
    <r>
      <t>Superficie de las instalaciones (m</t>
    </r>
    <r>
      <rPr>
        <b/>
        <vertAlign val="superscript"/>
        <sz val="10"/>
        <color indexed="9"/>
        <rFont val="Arial"/>
        <family val="2"/>
      </rPr>
      <t>2</t>
    </r>
    <r>
      <rPr>
        <b/>
        <sz val="10"/>
        <color indexed="9"/>
        <rFont val="Arial"/>
        <family val="2"/>
      </rPr>
      <t>)</t>
    </r>
  </si>
  <si>
    <t>(2) Para más información acerca de la documentación que debe acompañar a este archivo, consultar el documento "Instrucciones para la solicitud del Sello Verde para empresas de transporte de mercancías y logística ".</t>
  </si>
  <si>
    <r>
      <t>IMPORTANTE:</t>
    </r>
    <r>
      <rPr>
        <sz val="9"/>
        <rFont val="Arial"/>
        <family val="2"/>
      </rPr>
      <t xml:space="preserve"> No dejar ninguna celda vacía, en estos caso será necesario poner 0 en la celda que no registre ningún valor.</t>
    </r>
  </si>
  <si>
    <t xml:space="preserve">(1) Por favor, incluya los vehículos que se hayan dado de baja (indicando el mes de la misma) así como los nuevos vehículos adquiridos durante el periodo de referencia indicado anteriormente (indicando el mes de la compra) en la columna "Observaciones". </t>
  </si>
  <si>
    <t>* Datos referidos a los 12 meses anteriores a la fecha de solicitud del Sello.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</si>
</sst>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0.00000000"/>
    <numFmt numFmtId="169" formatCode="0.0000000"/>
    <numFmt numFmtId="170" formatCode="0.000000"/>
    <numFmt numFmtId="171" formatCode="0.0%"/>
    <numFmt numFmtId="172" formatCode="0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22">
    <font>
      <sz val="10"/>
      <name val="Arial"/>
      <family val="0"/>
    </font>
    <font>
      <sz val="8"/>
      <name val="Arial"/>
      <family val="0"/>
    </font>
    <font>
      <b/>
      <sz val="10"/>
      <color indexed="9"/>
      <name val="Trebuchet MS"/>
      <family val="2"/>
    </font>
    <font>
      <b/>
      <sz val="10"/>
      <name val="Arial"/>
      <family val="2"/>
    </font>
    <font>
      <b/>
      <sz val="10"/>
      <color indexed="17"/>
      <name val="Arial"/>
      <family val="2"/>
    </font>
    <font>
      <b/>
      <sz val="10"/>
      <color indexed="9"/>
      <name val="Arial"/>
      <family val="2"/>
    </font>
    <font>
      <u val="single"/>
      <sz val="10"/>
      <color indexed="12"/>
      <name val="Arial"/>
      <family val="0"/>
    </font>
    <font>
      <u val="single"/>
      <sz val="10"/>
      <color indexed="36"/>
      <name val="Arial"/>
      <family val="0"/>
    </font>
    <font>
      <b/>
      <sz val="10"/>
      <color indexed="17"/>
      <name val="Trebuchet MS"/>
      <family val="2"/>
    </font>
    <font>
      <sz val="10"/>
      <name val="Trebuchet MS"/>
      <family val="2"/>
    </font>
    <font>
      <b/>
      <sz val="10"/>
      <name val="Trebuchet MS"/>
      <family val="2"/>
    </font>
    <font>
      <b/>
      <sz val="7"/>
      <color indexed="9"/>
      <name val="Arial"/>
      <family val="2"/>
    </font>
    <font>
      <b/>
      <sz val="9"/>
      <color indexed="9"/>
      <name val="Arial"/>
      <family val="2"/>
    </font>
    <font>
      <sz val="9"/>
      <name val="Arial"/>
      <family val="2"/>
    </font>
    <font>
      <sz val="10"/>
      <color indexed="8"/>
      <name val="Arial"/>
      <family val="2"/>
    </font>
    <font>
      <vertAlign val="superscript"/>
      <sz val="10"/>
      <name val="Arial"/>
      <family val="2"/>
    </font>
    <font>
      <vertAlign val="subscript"/>
      <sz val="10"/>
      <name val="Arial"/>
      <family val="2"/>
    </font>
    <font>
      <b/>
      <vertAlign val="superscript"/>
      <sz val="10"/>
      <color indexed="9"/>
      <name val="Arial"/>
      <family val="2"/>
    </font>
    <font>
      <b/>
      <vertAlign val="subscript"/>
      <sz val="10"/>
      <color indexed="9"/>
      <name val="Arial"/>
      <family val="2"/>
    </font>
    <font>
      <b/>
      <sz val="9"/>
      <name val="Arial"/>
      <family val="2"/>
    </font>
    <font>
      <sz val="10"/>
      <color indexed="9"/>
      <name val="Arial"/>
      <family val="2"/>
    </font>
    <font>
      <b/>
      <sz val="8"/>
      <name val="Arial"/>
      <family val="2"/>
    </font>
  </fonts>
  <fills count="5">
    <fill>
      <patternFill/>
    </fill>
    <fill>
      <patternFill patternType="gray125"/>
    </fill>
    <fill>
      <patternFill patternType="solid">
        <fgColor indexed="17"/>
        <bgColor indexed="64"/>
      </patternFill>
    </fill>
    <fill>
      <patternFill patternType="solid">
        <fgColor indexed="22"/>
        <bgColor indexed="64"/>
      </patternFill>
    </fill>
    <fill>
      <patternFill patternType="solid">
        <fgColor indexed="41"/>
        <bgColor indexed="64"/>
      </patternFill>
    </fill>
  </fills>
  <borders count="58">
    <border>
      <left/>
      <right/>
      <top/>
      <bottom/>
      <diagonal/>
    </border>
    <border>
      <left style="thin">
        <color indexed="9"/>
      </left>
      <right style="thin">
        <color indexed="9"/>
      </right>
      <top style="thin">
        <color indexed="17"/>
      </top>
      <bottom style="thin">
        <color indexed="17"/>
      </bottom>
    </border>
    <border>
      <left style="thin">
        <color indexed="17"/>
      </left>
      <right style="thin">
        <color indexed="9"/>
      </right>
      <top style="thin">
        <color indexed="17"/>
      </top>
      <bottom style="thin">
        <color indexed="17"/>
      </bottom>
    </border>
    <border>
      <left style="thin">
        <color indexed="9"/>
      </left>
      <right style="thin">
        <color indexed="9"/>
      </right>
      <top>
        <color indexed="63"/>
      </top>
      <bottom style="thin">
        <color indexed="17"/>
      </bottom>
    </border>
    <border>
      <left style="thin">
        <color indexed="9"/>
      </left>
      <right style="thin">
        <color indexed="17"/>
      </right>
      <top>
        <color indexed="63"/>
      </top>
      <bottom style="thin">
        <color indexed="17"/>
      </bottom>
    </border>
    <border>
      <left style="thin">
        <color indexed="17"/>
      </left>
      <right style="thin">
        <color indexed="22"/>
      </right>
      <top style="thin">
        <color indexed="17"/>
      </top>
      <bottom style="thin">
        <color indexed="22"/>
      </bottom>
    </border>
    <border>
      <left>
        <color indexed="63"/>
      </left>
      <right style="thin">
        <color indexed="22"/>
      </right>
      <top style="thin">
        <color indexed="17"/>
      </top>
      <bottom style="thin">
        <color indexed="22"/>
      </bottom>
    </border>
    <border>
      <left style="thin">
        <color indexed="22"/>
      </left>
      <right style="thin">
        <color indexed="22"/>
      </right>
      <top style="thin">
        <color indexed="17"/>
      </top>
      <bottom style="thin">
        <color indexed="22"/>
      </bottom>
    </border>
    <border>
      <left style="thin">
        <color indexed="22"/>
      </left>
      <right style="thin">
        <color indexed="17"/>
      </right>
      <top style="thin">
        <color indexed="17"/>
      </top>
      <bottom style="thin">
        <color indexed="22"/>
      </bottom>
    </border>
    <border>
      <left style="thin">
        <color indexed="17"/>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17"/>
      </right>
      <top style="thin">
        <color indexed="22"/>
      </top>
      <bottom style="thin">
        <color indexed="22"/>
      </bottom>
    </border>
    <border>
      <left style="thin">
        <color indexed="17"/>
      </left>
      <right style="thin">
        <color indexed="22"/>
      </right>
      <top style="thin">
        <color indexed="22"/>
      </top>
      <bottom style="thin">
        <color indexed="17"/>
      </bottom>
    </border>
    <border>
      <left>
        <color indexed="63"/>
      </left>
      <right style="thin">
        <color indexed="22"/>
      </right>
      <top style="thin">
        <color indexed="22"/>
      </top>
      <bottom style="thin">
        <color indexed="17"/>
      </bottom>
    </border>
    <border>
      <left style="thin">
        <color indexed="22"/>
      </left>
      <right style="thin">
        <color indexed="22"/>
      </right>
      <top style="thin">
        <color indexed="22"/>
      </top>
      <bottom style="thin">
        <color indexed="17"/>
      </bottom>
    </border>
    <border>
      <left style="thin">
        <color indexed="22"/>
      </left>
      <right style="thin">
        <color indexed="17"/>
      </right>
      <top style="thin">
        <color indexed="22"/>
      </top>
      <bottom style="thin">
        <color indexed="17"/>
      </bottom>
    </border>
    <border>
      <left style="thin">
        <color indexed="17"/>
      </left>
      <right style="thin">
        <color indexed="9"/>
      </right>
      <top style="thin">
        <color indexed="9"/>
      </top>
      <bottom style="thin">
        <color indexed="17"/>
      </bottom>
    </border>
    <border>
      <left style="thin">
        <color indexed="9"/>
      </left>
      <right style="thin">
        <color indexed="9"/>
      </right>
      <top style="thin">
        <color indexed="9"/>
      </top>
      <bottom style="thin">
        <color indexed="17"/>
      </bottom>
    </border>
    <border>
      <left style="thin">
        <color indexed="9"/>
      </left>
      <right style="thin">
        <color indexed="17"/>
      </right>
      <top style="thin">
        <color indexed="9"/>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7"/>
      </right>
      <top>
        <color indexed="63"/>
      </top>
      <bottom style="thin">
        <color indexed="17"/>
      </bottom>
    </border>
    <border>
      <left style="thin">
        <color indexed="17"/>
      </left>
      <right>
        <color indexed="63"/>
      </right>
      <top style="thin">
        <color indexed="17"/>
      </top>
      <bottom style="thin">
        <color indexed="17"/>
      </bottom>
    </border>
    <border>
      <left style="thin">
        <color indexed="17"/>
      </left>
      <right>
        <color indexed="63"/>
      </right>
      <top style="thin">
        <color indexed="17"/>
      </top>
      <bottom>
        <color indexed="63"/>
      </bottom>
    </border>
    <border>
      <left style="thin">
        <color indexed="17"/>
      </left>
      <right style="thin">
        <color indexed="17"/>
      </right>
      <top style="thin">
        <color indexed="9"/>
      </top>
      <bottom style="thin">
        <color indexed="9"/>
      </bottom>
    </border>
    <border>
      <left style="thin">
        <color indexed="17"/>
      </left>
      <right style="thin">
        <color indexed="17"/>
      </right>
      <top style="thin">
        <color indexed="9"/>
      </top>
      <bottom style="thin">
        <color indexed="17"/>
      </bottom>
    </border>
    <border>
      <left style="thin">
        <color indexed="17"/>
      </left>
      <right style="thin">
        <color indexed="17"/>
      </right>
      <top style="thin">
        <color indexed="9"/>
      </top>
      <bottom>
        <color indexed="63"/>
      </bottom>
    </border>
    <border>
      <left style="thin">
        <color indexed="9"/>
      </left>
      <right style="thin">
        <color indexed="17"/>
      </right>
      <top style="thin">
        <color indexed="17"/>
      </top>
      <bottom style="thin">
        <color indexed="17"/>
      </bottom>
    </border>
    <border>
      <left>
        <color indexed="63"/>
      </left>
      <right>
        <color indexed="63"/>
      </right>
      <top style="thin">
        <color indexed="17"/>
      </top>
      <bottom style="thin">
        <color indexed="17"/>
      </bottom>
    </border>
    <border>
      <left>
        <color indexed="63"/>
      </left>
      <right>
        <color indexed="63"/>
      </right>
      <top style="thin">
        <color indexed="17"/>
      </top>
      <bottom>
        <color indexed="63"/>
      </bottom>
    </border>
    <border>
      <left>
        <color indexed="63"/>
      </left>
      <right>
        <color indexed="63"/>
      </right>
      <top style="thin">
        <color indexed="17"/>
      </top>
      <bottom style="thin">
        <color indexed="22"/>
      </bottom>
    </border>
    <border>
      <left>
        <color indexed="63"/>
      </left>
      <right>
        <color indexed="63"/>
      </right>
      <top style="thin">
        <color indexed="22"/>
      </top>
      <bottom style="thin">
        <color indexed="17"/>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17"/>
      </bottom>
    </border>
    <border>
      <left style="thin">
        <color indexed="17"/>
      </left>
      <right style="thin">
        <color indexed="9"/>
      </right>
      <top style="thin">
        <color indexed="17"/>
      </top>
      <bottom style="thin">
        <color indexed="9"/>
      </bottom>
    </border>
    <border>
      <left style="thin">
        <color indexed="9"/>
      </left>
      <right style="thin">
        <color indexed="9"/>
      </right>
      <top style="thin">
        <color indexed="17"/>
      </top>
      <bottom style="thin">
        <color indexed="9"/>
      </bottom>
    </border>
    <border>
      <left style="thin">
        <color indexed="9"/>
      </left>
      <right style="thin">
        <color indexed="17"/>
      </right>
      <top style="thin">
        <color indexed="17"/>
      </top>
      <bottom style="thin">
        <color indexed="9"/>
      </bottom>
    </border>
    <border>
      <left style="thin">
        <color indexed="9"/>
      </left>
      <right style="thin">
        <color indexed="9"/>
      </right>
      <top style="thin">
        <color indexed="17"/>
      </top>
      <bottom>
        <color indexed="63"/>
      </bottom>
    </border>
    <border>
      <left style="thin">
        <color indexed="17"/>
      </left>
      <right>
        <color indexed="63"/>
      </right>
      <top style="thin">
        <color indexed="17"/>
      </top>
      <bottom style="thin">
        <color indexed="22"/>
      </bottom>
    </border>
    <border>
      <left style="thin">
        <color indexed="17"/>
      </left>
      <right>
        <color indexed="63"/>
      </right>
      <top style="thin">
        <color indexed="22"/>
      </top>
      <bottom style="thin">
        <color indexed="17"/>
      </bottom>
    </border>
    <border>
      <left style="thin">
        <color indexed="17"/>
      </left>
      <right>
        <color indexed="63"/>
      </right>
      <top>
        <color indexed="63"/>
      </top>
      <bottom>
        <color indexed="63"/>
      </bottom>
    </border>
    <border>
      <left>
        <color indexed="63"/>
      </left>
      <right style="thin">
        <color indexed="17"/>
      </right>
      <top style="thin">
        <color indexed="17"/>
      </top>
      <bottom style="thin">
        <color indexed="17"/>
      </bottom>
    </border>
    <border>
      <left style="thin">
        <color indexed="22"/>
      </left>
      <right>
        <color indexed="63"/>
      </right>
      <top style="thin">
        <color indexed="17"/>
      </top>
      <bottom style="thin">
        <color indexed="22"/>
      </bottom>
    </border>
    <border>
      <left>
        <color indexed="63"/>
      </left>
      <right style="thin">
        <color indexed="9"/>
      </right>
      <top style="thin">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9"/>
      </right>
      <top>
        <color indexed="63"/>
      </top>
      <bottom style="thin">
        <color indexed="17"/>
      </bottom>
    </border>
    <border>
      <left style="thin">
        <color indexed="9"/>
      </left>
      <right>
        <color indexed="63"/>
      </right>
      <top style="thin">
        <color indexed="17"/>
      </top>
      <bottom style="thin">
        <color indexed="9"/>
      </bottom>
    </border>
    <border>
      <left>
        <color indexed="63"/>
      </left>
      <right style="thin">
        <color indexed="17"/>
      </right>
      <top style="thin">
        <color indexed="17"/>
      </top>
      <bottom style="thin">
        <color indexed="9"/>
      </bottom>
    </border>
    <border>
      <left>
        <color indexed="63"/>
      </left>
      <right style="thin">
        <color indexed="17"/>
      </right>
      <top>
        <color indexed="63"/>
      </top>
      <bottom style="thin">
        <color indexed="17"/>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9" fillId="0" borderId="5" xfId="0" applyFont="1" applyBorder="1" applyAlignment="1">
      <alignment horizontal="center"/>
    </xf>
    <xf numFmtId="0" fontId="9" fillId="0" borderId="6" xfId="0" applyFont="1" applyBorder="1" applyAlignment="1">
      <alignment horizontal="center"/>
    </xf>
    <xf numFmtId="0" fontId="10" fillId="0" borderId="7" xfId="0" applyFont="1" applyBorder="1" applyAlignment="1">
      <alignment horizontal="center"/>
    </xf>
    <xf numFmtId="4" fontId="9" fillId="0" borderId="7" xfId="0" applyNumberFormat="1" applyFont="1" applyBorder="1" applyAlignment="1">
      <alignment horizontal="center"/>
    </xf>
    <xf numFmtId="4" fontId="9" fillId="0" borderId="8" xfId="0" applyNumberFormat="1"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0" fillId="0" borderId="11" xfId="0" applyFont="1" applyBorder="1" applyAlignment="1">
      <alignment horizontal="center"/>
    </xf>
    <xf numFmtId="4" fontId="9" fillId="0" borderId="11" xfId="0" applyNumberFormat="1" applyFont="1" applyBorder="1" applyAlignment="1">
      <alignment horizontal="center"/>
    </xf>
    <xf numFmtId="4" fontId="9" fillId="0" borderId="12" xfId="0" applyNumberFormat="1"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0" fillId="0" borderId="15" xfId="0" applyFont="1" applyBorder="1" applyAlignment="1">
      <alignment horizontal="center"/>
    </xf>
    <xf numFmtId="4" fontId="9" fillId="0" borderId="15" xfId="0" applyNumberFormat="1" applyFont="1" applyBorder="1" applyAlignment="1">
      <alignment horizontal="center"/>
    </xf>
    <xf numFmtId="4" fontId="9" fillId="0" borderId="16" xfId="0" applyNumberFormat="1"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5" fillId="2" borderId="17"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locked="0"/>
    </xf>
    <xf numFmtId="0" fontId="9" fillId="0" borderId="20" xfId="0" applyFont="1" applyBorder="1" applyAlignment="1">
      <alignment horizontal="center"/>
    </xf>
    <xf numFmtId="0" fontId="10" fillId="0" borderId="20" xfId="0" applyFont="1" applyBorder="1" applyAlignment="1">
      <alignment horizontal="center"/>
    </xf>
    <xf numFmtId="0" fontId="0" fillId="0" borderId="0" xfId="0" applyAlignment="1" applyProtection="1">
      <alignment/>
      <protection/>
    </xf>
    <xf numFmtId="0" fontId="3" fillId="0" borderId="11"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vertical="center" wrapText="1"/>
      <protection/>
    </xf>
    <xf numFmtId="4" fontId="3" fillId="0" borderId="0" xfId="0" applyNumberFormat="1" applyFont="1" applyBorder="1" applyAlignment="1" applyProtection="1">
      <alignment vertical="center" wrapText="1"/>
      <protection/>
    </xf>
    <xf numFmtId="0" fontId="0" fillId="0" borderId="0" xfId="0" applyFont="1" applyAlignment="1" applyProtection="1">
      <alignment vertical="center" wrapText="1"/>
      <protection/>
    </xf>
    <xf numFmtId="0" fontId="3" fillId="0" borderId="21" xfId="0" applyFont="1" applyBorder="1" applyAlignment="1" applyProtection="1">
      <alignment/>
      <protection/>
    </xf>
    <xf numFmtId="0" fontId="4" fillId="0" borderId="0" xfId="0" applyFont="1" applyAlignment="1" applyProtection="1">
      <alignment vertical="center" wrapText="1"/>
      <protection/>
    </xf>
    <xf numFmtId="0" fontId="3" fillId="0" borderId="0" xfId="0" applyFont="1" applyBorder="1" applyAlignment="1" applyProtection="1">
      <alignment/>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5" fillId="2" borderId="24" xfId="0" applyFont="1" applyFill="1" applyBorder="1" applyAlignment="1" applyProtection="1">
      <alignment vertical="center" wrapText="1"/>
      <protection/>
    </xf>
    <xf numFmtId="0" fontId="5" fillId="2" borderId="25" xfId="0" applyFont="1" applyFill="1" applyBorder="1" applyAlignment="1" applyProtection="1">
      <alignment vertical="center" wrapText="1"/>
      <protection/>
    </xf>
    <xf numFmtId="0" fontId="4" fillId="0" borderId="0" xfId="0" applyFont="1" applyAlignment="1" applyProtection="1">
      <alignment horizontal="left" vertical="center" wrapText="1"/>
      <protection/>
    </xf>
    <xf numFmtId="0" fontId="4" fillId="0" borderId="20" xfId="0" applyFont="1" applyBorder="1" applyAlignment="1" applyProtection="1">
      <alignment vertical="center" wrapText="1"/>
      <protection/>
    </xf>
    <xf numFmtId="0" fontId="5" fillId="2" borderId="26" xfId="0" applyFont="1" applyFill="1" applyBorder="1" applyAlignment="1" applyProtection="1">
      <alignment vertical="center" wrapText="1"/>
      <protection/>
    </xf>
    <xf numFmtId="0" fontId="3" fillId="0" borderId="20" xfId="0" applyFont="1" applyBorder="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vertical="center" wrapText="1"/>
      <protection/>
    </xf>
    <xf numFmtId="0" fontId="5" fillId="2" borderId="2" xfId="0" applyFont="1" applyFill="1" applyBorder="1" applyAlignment="1" applyProtection="1">
      <alignment vertical="center" wrapText="1"/>
      <protection/>
    </xf>
    <xf numFmtId="0" fontId="5" fillId="2" borderId="1"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4" fontId="0" fillId="0" borderId="28" xfId="0" applyNumberFormat="1" applyFont="1" applyBorder="1" applyAlignment="1" applyProtection="1">
      <alignment horizontal="center" vertical="center" wrapText="1"/>
      <protection locked="0"/>
    </xf>
    <xf numFmtId="4" fontId="0" fillId="0" borderId="28" xfId="0" applyNumberFormat="1" applyFont="1" applyFill="1" applyBorder="1" applyAlignment="1" applyProtection="1">
      <alignment horizontal="center" vertical="center" wrapText="1"/>
      <protection locked="0"/>
    </xf>
    <xf numFmtId="4" fontId="0" fillId="0" borderId="29" xfId="0" applyNumberFormat="1" applyFont="1" applyBorder="1" applyAlignment="1" applyProtection="1">
      <alignment horizontal="center" vertical="center" wrapText="1"/>
      <protection locked="0"/>
    </xf>
    <xf numFmtId="3" fontId="0" fillId="0" borderId="30" xfId="0" applyNumberFormat="1" applyFont="1" applyBorder="1" applyAlignment="1" applyProtection="1">
      <alignment horizontal="center" vertical="center" wrapText="1"/>
      <protection locked="0"/>
    </xf>
    <xf numFmtId="3" fontId="0" fillId="0" borderId="31" xfId="0" applyNumberFormat="1" applyFont="1" applyBorder="1" applyAlignment="1" applyProtection="1">
      <alignment horizontal="center" vertical="center" wrapText="1"/>
      <protection locked="0"/>
    </xf>
    <xf numFmtId="4" fontId="0" fillId="0" borderId="0" xfId="0" applyNumberFormat="1" applyFont="1" applyBorder="1" applyAlignment="1" applyProtection="1">
      <alignment vertical="center" wrapText="1"/>
      <protection/>
    </xf>
    <xf numFmtId="1" fontId="3" fillId="0" borderId="0" xfId="0" applyNumberFormat="1" applyFont="1" applyFill="1" applyBorder="1" applyAlignment="1" applyProtection="1">
      <alignment horizontal="center" vertical="center" wrapText="1"/>
      <protection/>
    </xf>
    <xf numFmtId="0" fontId="14" fillId="0" borderId="20" xfId="0" applyFont="1" applyBorder="1" applyAlignment="1" applyProtection="1">
      <alignment/>
      <protection/>
    </xf>
    <xf numFmtId="0" fontId="5" fillId="2" borderId="2" xfId="0" applyFont="1" applyFill="1" applyBorder="1" applyAlignment="1" applyProtection="1">
      <alignment horizontal="center" vertical="center" wrapText="1"/>
      <protection/>
    </xf>
    <xf numFmtId="0" fontId="0" fillId="0" borderId="20" xfId="0" applyFont="1" applyFill="1" applyBorder="1" applyAlignment="1" applyProtection="1">
      <alignment vertical="center" wrapText="1"/>
      <protection locked="0"/>
    </xf>
    <xf numFmtId="0" fontId="3" fillId="0" borderId="32" xfId="0" applyFont="1" applyBorder="1" applyAlignment="1" applyProtection="1">
      <alignment vertical="center" wrapText="1"/>
      <protection/>
    </xf>
    <xf numFmtId="0" fontId="13" fillId="0" borderId="0" xfId="0" applyFont="1" applyAlignment="1" applyProtection="1">
      <alignment vertical="center" wrapText="1"/>
      <protection/>
    </xf>
    <xf numFmtId="1" fontId="3" fillId="0" borderId="20" xfId="0" applyNumberFormat="1" applyFont="1" applyFill="1" applyBorder="1" applyAlignment="1" applyProtection="1">
      <alignment horizontal="center" vertical="center" wrapText="1"/>
      <protection locked="0"/>
    </xf>
    <xf numFmtId="3" fontId="0" fillId="0" borderId="29" xfId="0" applyNumberFormat="1" applyFont="1" applyBorder="1" applyAlignment="1" applyProtection="1">
      <alignment horizontal="center" vertical="center" wrapText="1"/>
      <protection locked="0"/>
    </xf>
    <xf numFmtId="3" fontId="0" fillId="3" borderId="28" xfId="0" applyNumberFormat="1" applyFont="1" applyFill="1" applyBorder="1" applyAlignment="1" applyProtection="1">
      <alignment horizontal="center" vertical="center" wrapText="1"/>
      <protection hidden="1"/>
    </xf>
    <xf numFmtId="4" fontId="0" fillId="3" borderId="20" xfId="0" applyNumberFormat="1" applyFont="1" applyFill="1" applyBorder="1" applyAlignment="1" applyProtection="1">
      <alignment horizontal="center" vertical="center" wrapText="1"/>
      <protection hidden="1"/>
    </xf>
    <xf numFmtId="2" fontId="3" fillId="4" borderId="20" xfId="0" applyNumberFormat="1" applyFont="1" applyFill="1" applyBorder="1" applyAlignment="1" applyProtection="1">
      <alignment horizontal="center" vertical="center" wrapText="1"/>
      <protection hidden="1"/>
    </xf>
    <xf numFmtId="10" fontId="3" fillId="4" borderId="20" xfId="21" applyNumberFormat="1" applyFont="1" applyFill="1" applyBorder="1" applyAlignment="1" applyProtection="1">
      <alignment horizontal="center" vertical="center" wrapText="1"/>
      <protection hidden="1"/>
    </xf>
    <xf numFmtId="4" fontId="3" fillId="4" borderId="20" xfId="0" applyNumberFormat="1" applyFont="1" applyFill="1" applyBorder="1" applyAlignment="1" applyProtection="1">
      <alignment horizontal="center" vertical="center" wrapText="1"/>
      <protection hidden="1"/>
    </xf>
    <xf numFmtId="1" fontId="4" fillId="3" borderId="20" xfId="0" applyNumberFormat="1" applyFont="1" applyFill="1" applyBorder="1" applyAlignment="1" applyProtection="1">
      <alignment horizontal="center" vertical="center" wrapText="1"/>
      <protection hidden="1"/>
    </xf>
    <xf numFmtId="0" fontId="4" fillId="3" borderId="20" xfId="0" applyFont="1" applyFill="1" applyBorder="1" applyAlignment="1" applyProtection="1">
      <alignment horizontal="left"/>
      <protection hidden="1"/>
    </xf>
    <xf numFmtId="4" fontId="4" fillId="3" borderId="20" xfId="0" applyNumberFormat="1" applyFont="1" applyFill="1" applyBorder="1" applyAlignment="1" applyProtection="1">
      <alignment horizontal="center"/>
      <protection hidden="1"/>
    </xf>
    <xf numFmtId="0" fontId="4" fillId="3" borderId="20" xfId="0" applyFont="1" applyFill="1" applyBorder="1" applyAlignment="1" applyProtection="1">
      <alignment horizontal="center"/>
      <protection hidden="1"/>
    </xf>
    <xf numFmtId="173" fontId="0" fillId="3" borderId="22" xfId="0" applyNumberFormat="1" applyFont="1" applyFill="1" applyBorder="1" applyAlignment="1" applyProtection="1">
      <alignment horizontal="center" vertical="center" wrapText="1"/>
      <protection hidden="1"/>
    </xf>
    <xf numFmtId="0" fontId="20" fillId="0" borderId="0" xfId="0" applyFont="1" applyAlignment="1" applyProtection="1">
      <alignment/>
      <protection/>
    </xf>
    <xf numFmtId="0" fontId="3" fillId="0" borderId="20" xfId="0" applyFont="1" applyBorder="1" applyAlignment="1" applyProtection="1">
      <alignment horizontal="left" vertical="center" wrapText="1"/>
      <protection locked="0"/>
    </xf>
    <xf numFmtId="1" fontId="20" fillId="0" borderId="0" xfId="0" applyNumberFormat="1" applyFont="1" applyAlignment="1" applyProtection="1">
      <alignment/>
      <protection/>
    </xf>
    <xf numFmtId="0" fontId="5" fillId="2" borderId="23" xfId="0" applyFont="1" applyFill="1" applyBorder="1" applyAlignment="1" applyProtection="1">
      <alignment horizontal="left" vertical="center" wrapText="1"/>
      <protection/>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xf>
    <xf numFmtId="0" fontId="5" fillId="2" borderId="36"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13" fillId="0" borderId="0" xfId="0" applyFont="1" applyAlignment="1" applyProtection="1">
      <alignment horizontal="left" vertical="center" wrapText="1"/>
      <protection/>
    </xf>
    <xf numFmtId="0" fontId="19" fillId="0" borderId="0" xfId="0" applyFont="1" applyAlignment="1" applyProtection="1">
      <alignment horizontal="left" vertical="center" wrapText="1"/>
      <protection/>
    </xf>
    <xf numFmtId="0" fontId="5" fillId="2" borderId="39"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4" fillId="0" borderId="40" xfId="0"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5" fillId="2" borderId="42"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0" fillId="0" borderId="22" xfId="0" applyFont="1" applyFill="1" applyBorder="1" applyAlignment="1" applyProtection="1">
      <alignment horizontal="left" vertical="center" wrapText="1"/>
      <protection/>
    </xf>
    <xf numFmtId="0" fontId="0" fillId="0" borderId="43" xfId="0" applyFont="1" applyFill="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5" fillId="2" borderId="22" xfId="0" applyFont="1" applyFill="1" applyBorder="1" applyAlignment="1" applyProtection="1">
      <alignment horizontal="left" vertical="center" wrapText="1"/>
      <protection/>
    </xf>
    <xf numFmtId="0" fontId="5" fillId="2" borderId="28" xfId="0" applyFont="1" applyFill="1" applyBorder="1" applyAlignment="1" applyProtection="1">
      <alignment horizontal="left" vertical="center" wrapText="1"/>
      <protection/>
    </xf>
    <xf numFmtId="0" fontId="5" fillId="2" borderId="43" xfId="0" applyFont="1" applyFill="1" applyBorder="1" applyAlignment="1" applyProtection="1">
      <alignment horizontal="left" vertical="center" wrapText="1"/>
      <protection/>
    </xf>
    <xf numFmtId="0" fontId="0" fillId="0" borderId="4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xf>
    <xf numFmtId="0" fontId="5" fillId="2" borderId="29" xfId="0" applyFont="1" applyFill="1" applyBorder="1" applyAlignment="1" applyProtection="1">
      <alignment horizontal="left" vertical="center" wrapText="1"/>
      <protection/>
    </xf>
    <xf numFmtId="0" fontId="5" fillId="2" borderId="45" xfId="0" applyFont="1" applyFill="1" applyBorder="1" applyAlignment="1" applyProtection="1">
      <alignment horizontal="left" vertical="center" wrapText="1"/>
      <protection/>
    </xf>
    <xf numFmtId="0" fontId="5" fillId="2" borderId="46" xfId="0" applyFont="1" applyFill="1" applyBorder="1" applyAlignment="1" applyProtection="1">
      <alignment horizontal="left" vertical="center" wrapText="1"/>
      <protection/>
    </xf>
    <xf numFmtId="0" fontId="5" fillId="2" borderId="47" xfId="0" applyFont="1" applyFill="1" applyBorder="1" applyAlignment="1" applyProtection="1">
      <alignment horizontal="left" vertical="center" wrapText="1"/>
      <protection/>
    </xf>
    <xf numFmtId="0" fontId="5" fillId="2" borderId="48" xfId="0" applyFont="1" applyFill="1" applyBorder="1" applyAlignment="1" applyProtection="1">
      <alignment horizontal="left" vertical="center" wrapText="1"/>
      <protection/>
    </xf>
    <xf numFmtId="0" fontId="5" fillId="2" borderId="49" xfId="0" applyFont="1" applyFill="1" applyBorder="1" applyAlignment="1" applyProtection="1">
      <alignment horizontal="center" vertical="center" wrapText="1"/>
      <protection/>
    </xf>
    <xf numFmtId="0" fontId="5" fillId="2" borderId="50" xfId="0"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4" fillId="0" borderId="22" xfId="0" applyFont="1" applyBorder="1" applyAlignment="1" applyProtection="1">
      <alignment horizontal="left" vertical="center" wrapText="1"/>
      <protection/>
    </xf>
    <xf numFmtId="0" fontId="4" fillId="0" borderId="28" xfId="0" applyFont="1" applyBorder="1" applyAlignment="1" applyProtection="1">
      <alignment horizontal="left" vertical="center" wrapText="1"/>
      <protection/>
    </xf>
    <xf numFmtId="0" fontId="4" fillId="0" borderId="43" xfId="0" applyFont="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indent="1"/>
      <protection/>
    </xf>
    <xf numFmtId="0" fontId="4" fillId="0" borderId="28" xfId="0" applyFont="1" applyFill="1" applyBorder="1" applyAlignment="1" applyProtection="1">
      <alignment horizontal="left" vertical="center" wrapText="1" indent="1"/>
      <protection/>
    </xf>
    <xf numFmtId="0" fontId="4" fillId="0" borderId="43" xfId="0" applyFont="1" applyFill="1" applyBorder="1" applyAlignment="1" applyProtection="1">
      <alignment horizontal="left" vertical="center" wrapText="1" indent="1"/>
      <protection/>
    </xf>
    <xf numFmtId="0" fontId="3" fillId="0" borderId="47" xfId="0" applyFont="1" applyBorder="1" applyAlignment="1" applyProtection="1">
      <alignment horizontal="left"/>
      <protection/>
    </xf>
    <xf numFmtId="0" fontId="0" fillId="0" borderId="51" xfId="0" applyFont="1" applyBorder="1" applyAlignment="1" applyProtection="1">
      <alignment/>
      <protection/>
    </xf>
    <xf numFmtId="0" fontId="4" fillId="0" borderId="0" xfId="0" applyFont="1" applyAlignment="1" applyProtection="1">
      <alignment horizontal="left" vertical="center" wrapText="1"/>
      <protection/>
    </xf>
    <xf numFmtId="0" fontId="2" fillId="2" borderId="36" xfId="0" applyFont="1" applyFill="1" applyBorder="1" applyAlignment="1" applyProtection="1">
      <alignment horizontal="center" vertical="center" wrapText="1"/>
      <protection/>
    </xf>
    <xf numFmtId="0" fontId="2" fillId="2" borderId="37" xfId="0" applyFont="1" applyFill="1" applyBorder="1" applyAlignment="1" applyProtection="1">
      <alignment horizontal="center" vertical="center" wrapText="1"/>
      <protection/>
    </xf>
    <xf numFmtId="0" fontId="2" fillId="2" borderId="38" xfId="0" applyFont="1" applyFill="1" applyBorder="1" applyAlignment="1" applyProtection="1">
      <alignment horizontal="center" vertical="center" wrapText="1"/>
      <protection/>
    </xf>
    <xf numFmtId="0" fontId="8" fillId="3" borderId="22" xfId="0" applyFont="1" applyFill="1" applyBorder="1" applyAlignment="1">
      <alignment horizontal="center"/>
    </xf>
    <xf numFmtId="0" fontId="8" fillId="3" borderId="28" xfId="0" applyFont="1" applyFill="1" applyBorder="1" applyAlignment="1">
      <alignment horizontal="center"/>
    </xf>
    <xf numFmtId="0" fontId="8" fillId="3" borderId="43" xfId="0" applyFont="1" applyFill="1" applyBorder="1" applyAlignment="1">
      <alignment horizontal="center"/>
    </xf>
    <xf numFmtId="0" fontId="8"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10" fillId="0" borderId="11" xfId="0" applyFont="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C0C0C0"/>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0</xdr:rowOff>
    </xdr:from>
    <xdr:to>
      <xdr:col>0</xdr:col>
      <xdr:colOff>904875</xdr:colOff>
      <xdr:row>61</xdr:row>
      <xdr:rowOff>0</xdr:rowOff>
    </xdr:to>
    <xdr:sp macro="[0]!Macro4">
      <xdr:nvSpPr>
        <xdr:cNvPr id="1" name="Rectangle 3"/>
        <xdr:cNvSpPr>
          <a:spLocks/>
        </xdr:cNvSpPr>
      </xdr:nvSpPr>
      <xdr:spPr>
        <a:xfrm>
          <a:off x="19050" y="13115925"/>
          <a:ext cx="885825" cy="161925"/>
        </a:xfrm>
        <a:prstGeom prst="roundRect">
          <a:avLst/>
        </a:prstGeom>
        <a:solidFill>
          <a:srgbClr val="008000"/>
        </a:solidFill>
        <a:ln w="9525" cmpd="sng">
          <a:solidFill>
            <a:srgbClr val="008000"/>
          </a:solidFill>
          <a:headEnd type="none"/>
          <a:tailEnd type="none"/>
        </a:ln>
      </xdr:spPr>
      <xdr:txBody>
        <a:bodyPr vertOverflow="clip" wrap="square" lIns="0" tIns="9144" rIns="0" bIns="0"/>
        <a:p>
          <a:pPr algn="ctr">
            <a:defRPr/>
          </a:pPr>
          <a:r>
            <a:rPr lang="en-US" cap="none" sz="700" b="1" i="0" u="none" baseline="0">
              <a:solidFill>
                <a:srgbClr val="FFFFFF"/>
              </a:solidFill>
              <a:latin typeface="Arial"/>
              <a:ea typeface="Arial"/>
              <a:cs typeface="Arial"/>
            </a:rPr>
            <a:t>AÑADIR  FILA</a:t>
          </a:r>
        </a:p>
      </xdr:txBody>
    </xdr:sp>
    <xdr:clientData fPrintsWithSheet="0"/>
  </xdr:twoCellAnchor>
  <xdr:twoCellAnchor editAs="oneCell">
    <xdr:from>
      <xdr:col>3</xdr:col>
      <xdr:colOff>581025</xdr:colOff>
      <xdr:row>74</xdr:row>
      <xdr:rowOff>38100</xdr:rowOff>
    </xdr:from>
    <xdr:to>
      <xdr:col>3</xdr:col>
      <xdr:colOff>762000</xdr:colOff>
      <xdr:row>74</xdr:row>
      <xdr:rowOff>228600</xdr:rowOff>
    </xdr:to>
    <xdr:pic>
      <xdr:nvPicPr>
        <xdr:cNvPr id="2" name="CheckBox1"/>
        <xdr:cNvPicPr preferRelativeResize="1">
          <a:picLocks noChangeAspect="1"/>
        </xdr:cNvPicPr>
      </xdr:nvPicPr>
      <xdr:blipFill>
        <a:blip r:embed="rId1"/>
        <a:stretch>
          <a:fillRect/>
        </a:stretch>
      </xdr:blipFill>
      <xdr:spPr>
        <a:xfrm>
          <a:off x="4171950" y="15773400"/>
          <a:ext cx="180975" cy="190500"/>
        </a:xfrm>
        <a:prstGeom prst="rect">
          <a:avLst/>
        </a:prstGeom>
        <a:noFill/>
        <a:ln w="9525" cmpd="sng">
          <a:noFill/>
        </a:ln>
      </xdr:spPr>
    </xdr:pic>
    <xdr:clientData/>
  </xdr:twoCellAnchor>
  <xdr:twoCellAnchor editAs="oneCell">
    <xdr:from>
      <xdr:col>4</xdr:col>
      <xdr:colOff>419100</xdr:colOff>
      <xdr:row>74</xdr:row>
      <xdr:rowOff>38100</xdr:rowOff>
    </xdr:from>
    <xdr:to>
      <xdr:col>4</xdr:col>
      <xdr:colOff>600075</xdr:colOff>
      <xdr:row>74</xdr:row>
      <xdr:rowOff>228600</xdr:rowOff>
    </xdr:to>
    <xdr:pic>
      <xdr:nvPicPr>
        <xdr:cNvPr id="3" name="CheckBox2"/>
        <xdr:cNvPicPr preferRelativeResize="1">
          <a:picLocks noChangeAspect="1"/>
        </xdr:cNvPicPr>
      </xdr:nvPicPr>
      <xdr:blipFill>
        <a:blip r:embed="rId1"/>
        <a:stretch>
          <a:fillRect/>
        </a:stretch>
      </xdr:blipFill>
      <xdr:spPr>
        <a:xfrm>
          <a:off x="5286375" y="15773400"/>
          <a:ext cx="180975" cy="190500"/>
        </a:xfrm>
        <a:prstGeom prst="rect">
          <a:avLst/>
        </a:prstGeom>
        <a:noFill/>
        <a:ln w="9525" cmpd="sng">
          <a:noFill/>
        </a:ln>
      </xdr:spPr>
    </xdr:pic>
    <xdr:clientData/>
  </xdr:twoCellAnchor>
  <xdr:twoCellAnchor editAs="oneCell">
    <xdr:from>
      <xdr:col>3</xdr:col>
      <xdr:colOff>581025</xdr:colOff>
      <xdr:row>75</xdr:row>
      <xdr:rowOff>38100</xdr:rowOff>
    </xdr:from>
    <xdr:to>
      <xdr:col>3</xdr:col>
      <xdr:colOff>762000</xdr:colOff>
      <xdr:row>75</xdr:row>
      <xdr:rowOff>228600</xdr:rowOff>
    </xdr:to>
    <xdr:pic>
      <xdr:nvPicPr>
        <xdr:cNvPr id="4" name="CheckBox3"/>
        <xdr:cNvPicPr preferRelativeResize="1">
          <a:picLocks noChangeAspect="1"/>
        </xdr:cNvPicPr>
      </xdr:nvPicPr>
      <xdr:blipFill>
        <a:blip r:embed="rId1"/>
        <a:stretch>
          <a:fillRect/>
        </a:stretch>
      </xdr:blipFill>
      <xdr:spPr>
        <a:xfrm>
          <a:off x="4171950" y="16002000"/>
          <a:ext cx="180975" cy="190500"/>
        </a:xfrm>
        <a:prstGeom prst="rect">
          <a:avLst/>
        </a:prstGeom>
        <a:noFill/>
        <a:ln w="9525" cmpd="sng">
          <a:noFill/>
        </a:ln>
      </xdr:spPr>
    </xdr:pic>
    <xdr:clientData/>
  </xdr:twoCellAnchor>
  <xdr:twoCellAnchor editAs="oneCell">
    <xdr:from>
      <xdr:col>4</xdr:col>
      <xdr:colOff>419100</xdr:colOff>
      <xdr:row>75</xdr:row>
      <xdr:rowOff>38100</xdr:rowOff>
    </xdr:from>
    <xdr:to>
      <xdr:col>4</xdr:col>
      <xdr:colOff>600075</xdr:colOff>
      <xdr:row>75</xdr:row>
      <xdr:rowOff>228600</xdr:rowOff>
    </xdr:to>
    <xdr:pic>
      <xdr:nvPicPr>
        <xdr:cNvPr id="5" name="CheckBox4"/>
        <xdr:cNvPicPr preferRelativeResize="1">
          <a:picLocks noChangeAspect="1"/>
        </xdr:cNvPicPr>
      </xdr:nvPicPr>
      <xdr:blipFill>
        <a:blip r:embed="rId1"/>
        <a:stretch>
          <a:fillRect/>
        </a:stretch>
      </xdr:blipFill>
      <xdr:spPr>
        <a:xfrm>
          <a:off x="5286375" y="16002000"/>
          <a:ext cx="180975" cy="190500"/>
        </a:xfrm>
        <a:prstGeom prst="rect">
          <a:avLst/>
        </a:prstGeom>
        <a:noFill/>
        <a:ln w="9525" cmpd="sng">
          <a:noFill/>
        </a:ln>
      </xdr:spPr>
    </xdr:pic>
    <xdr:clientData/>
  </xdr:twoCellAnchor>
  <xdr:twoCellAnchor editAs="oneCell">
    <xdr:from>
      <xdr:col>3</xdr:col>
      <xdr:colOff>581025</xdr:colOff>
      <xdr:row>77</xdr:row>
      <xdr:rowOff>38100</xdr:rowOff>
    </xdr:from>
    <xdr:to>
      <xdr:col>3</xdr:col>
      <xdr:colOff>762000</xdr:colOff>
      <xdr:row>77</xdr:row>
      <xdr:rowOff>228600</xdr:rowOff>
    </xdr:to>
    <xdr:pic>
      <xdr:nvPicPr>
        <xdr:cNvPr id="6" name="CheckBox5"/>
        <xdr:cNvPicPr preferRelativeResize="1">
          <a:picLocks noChangeAspect="1"/>
        </xdr:cNvPicPr>
      </xdr:nvPicPr>
      <xdr:blipFill>
        <a:blip r:embed="rId1"/>
        <a:stretch>
          <a:fillRect/>
        </a:stretch>
      </xdr:blipFill>
      <xdr:spPr>
        <a:xfrm>
          <a:off x="4171950" y="16630650"/>
          <a:ext cx="180975" cy="190500"/>
        </a:xfrm>
        <a:prstGeom prst="rect">
          <a:avLst/>
        </a:prstGeom>
        <a:noFill/>
        <a:ln w="9525" cmpd="sng">
          <a:noFill/>
        </a:ln>
      </xdr:spPr>
    </xdr:pic>
    <xdr:clientData/>
  </xdr:twoCellAnchor>
  <xdr:twoCellAnchor editAs="oneCell">
    <xdr:from>
      <xdr:col>4</xdr:col>
      <xdr:colOff>419100</xdr:colOff>
      <xdr:row>77</xdr:row>
      <xdr:rowOff>38100</xdr:rowOff>
    </xdr:from>
    <xdr:to>
      <xdr:col>4</xdr:col>
      <xdr:colOff>600075</xdr:colOff>
      <xdr:row>77</xdr:row>
      <xdr:rowOff>228600</xdr:rowOff>
    </xdr:to>
    <xdr:pic>
      <xdr:nvPicPr>
        <xdr:cNvPr id="7" name="CheckBox6"/>
        <xdr:cNvPicPr preferRelativeResize="1">
          <a:picLocks noChangeAspect="1"/>
        </xdr:cNvPicPr>
      </xdr:nvPicPr>
      <xdr:blipFill>
        <a:blip r:embed="rId1"/>
        <a:stretch>
          <a:fillRect/>
        </a:stretch>
      </xdr:blipFill>
      <xdr:spPr>
        <a:xfrm>
          <a:off x="5286375" y="16630650"/>
          <a:ext cx="180975" cy="190500"/>
        </a:xfrm>
        <a:prstGeom prst="rect">
          <a:avLst/>
        </a:prstGeom>
        <a:noFill/>
        <a:ln w="9525" cmpd="sng">
          <a:noFill/>
        </a:ln>
      </xdr:spPr>
    </xdr:pic>
    <xdr:clientData/>
  </xdr:twoCellAnchor>
  <xdr:twoCellAnchor editAs="oneCell">
    <xdr:from>
      <xdr:col>3</xdr:col>
      <xdr:colOff>581025</xdr:colOff>
      <xdr:row>78</xdr:row>
      <xdr:rowOff>76200</xdr:rowOff>
    </xdr:from>
    <xdr:to>
      <xdr:col>3</xdr:col>
      <xdr:colOff>762000</xdr:colOff>
      <xdr:row>78</xdr:row>
      <xdr:rowOff>266700</xdr:rowOff>
    </xdr:to>
    <xdr:pic>
      <xdr:nvPicPr>
        <xdr:cNvPr id="8" name="CheckBox7"/>
        <xdr:cNvPicPr preferRelativeResize="1">
          <a:picLocks noChangeAspect="1"/>
        </xdr:cNvPicPr>
      </xdr:nvPicPr>
      <xdr:blipFill>
        <a:blip r:embed="rId1"/>
        <a:stretch>
          <a:fillRect/>
        </a:stretch>
      </xdr:blipFill>
      <xdr:spPr>
        <a:xfrm>
          <a:off x="4171950" y="16897350"/>
          <a:ext cx="180975" cy="190500"/>
        </a:xfrm>
        <a:prstGeom prst="rect">
          <a:avLst/>
        </a:prstGeom>
        <a:noFill/>
        <a:ln w="9525" cmpd="sng">
          <a:noFill/>
        </a:ln>
      </xdr:spPr>
    </xdr:pic>
    <xdr:clientData/>
  </xdr:twoCellAnchor>
  <xdr:twoCellAnchor editAs="oneCell">
    <xdr:from>
      <xdr:col>4</xdr:col>
      <xdr:colOff>419100</xdr:colOff>
      <xdr:row>78</xdr:row>
      <xdr:rowOff>76200</xdr:rowOff>
    </xdr:from>
    <xdr:to>
      <xdr:col>4</xdr:col>
      <xdr:colOff>600075</xdr:colOff>
      <xdr:row>78</xdr:row>
      <xdr:rowOff>266700</xdr:rowOff>
    </xdr:to>
    <xdr:pic>
      <xdr:nvPicPr>
        <xdr:cNvPr id="9" name="CheckBox8"/>
        <xdr:cNvPicPr preferRelativeResize="1">
          <a:picLocks noChangeAspect="1"/>
        </xdr:cNvPicPr>
      </xdr:nvPicPr>
      <xdr:blipFill>
        <a:blip r:embed="rId1"/>
        <a:stretch>
          <a:fillRect/>
        </a:stretch>
      </xdr:blipFill>
      <xdr:spPr>
        <a:xfrm>
          <a:off x="5286375" y="16897350"/>
          <a:ext cx="180975" cy="190500"/>
        </a:xfrm>
        <a:prstGeom prst="rect">
          <a:avLst/>
        </a:prstGeom>
        <a:noFill/>
        <a:ln w="9525" cmpd="sng">
          <a:noFill/>
        </a:ln>
      </xdr:spPr>
    </xdr:pic>
    <xdr:clientData/>
  </xdr:twoCellAnchor>
  <xdr:twoCellAnchor editAs="oneCell">
    <xdr:from>
      <xdr:col>3</xdr:col>
      <xdr:colOff>590550</xdr:colOff>
      <xdr:row>80</xdr:row>
      <xdr:rowOff>123825</xdr:rowOff>
    </xdr:from>
    <xdr:to>
      <xdr:col>3</xdr:col>
      <xdr:colOff>752475</xdr:colOff>
      <xdr:row>80</xdr:row>
      <xdr:rowOff>304800</xdr:rowOff>
    </xdr:to>
    <xdr:pic>
      <xdr:nvPicPr>
        <xdr:cNvPr id="10" name="CheckBox9"/>
        <xdr:cNvPicPr preferRelativeResize="1">
          <a:picLocks noChangeAspect="1"/>
        </xdr:cNvPicPr>
      </xdr:nvPicPr>
      <xdr:blipFill>
        <a:blip r:embed="rId2"/>
        <a:stretch>
          <a:fillRect/>
        </a:stretch>
      </xdr:blipFill>
      <xdr:spPr>
        <a:xfrm>
          <a:off x="4181475" y="17602200"/>
          <a:ext cx="161925" cy="180975"/>
        </a:xfrm>
        <a:prstGeom prst="rect">
          <a:avLst/>
        </a:prstGeom>
        <a:noFill/>
        <a:ln w="9525" cmpd="sng">
          <a:noFill/>
        </a:ln>
      </xdr:spPr>
    </xdr:pic>
    <xdr:clientData/>
  </xdr:twoCellAnchor>
  <xdr:twoCellAnchor editAs="oneCell">
    <xdr:from>
      <xdr:col>4</xdr:col>
      <xdr:colOff>419100</xdr:colOff>
      <xdr:row>80</xdr:row>
      <xdr:rowOff>123825</xdr:rowOff>
    </xdr:from>
    <xdr:to>
      <xdr:col>4</xdr:col>
      <xdr:colOff>581025</xdr:colOff>
      <xdr:row>80</xdr:row>
      <xdr:rowOff>304800</xdr:rowOff>
    </xdr:to>
    <xdr:pic>
      <xdr:nvPicPr>
        <xdr:cNvPr id="11" name="CheckBox10"/>
        <xdr:cNvPicPr preferRelativeResize="1">
          <a:picLocks noChangeAspect="1"/>
        </xdr:cNvPicPr>
      </xdr:nvPicPr>
      <xdr:blipFill>
        <a:blip r:embed="rId2"/>
        <a:stretch>
          <a:fillRect/>
        </a:stretch>
      </xdr:blipFill>
      <xdr:spPr>
        <a:xfrm>
          <a:off x="5286375" y="17602200"/>
          <a:ext cx="161925" cy="180975"/>
        </a:xfrm>
        <a:prstGeom prst="rect">
          <a:avLst/>
        </a:prstGeom>
        <a:noFill/>
        <a:ln w="9525" cmpd="sng">
          <a:noFill/>
        </a:ln>
      </xdr:spPr>
    </xdr:pic>
    <xdr:clientData/>
  </xdr:twoCellAnchor>
  <xdr:twoCellAnchor editAs="oneCell">
    <xdr:from>
      <xdr:col>3</xdr:col>
      <xdr:colOff>581025</xdr:colOff>
      <xdr:row>79</xdr:row>
      <xdr:rowOff>38100</xdr:rowOff>
    </xdr:from>
    <xdr:to>
      <xdr:col>3</xdr:col>
      <xdr:colOff>762000</xdr:colOff>
      <xdr:row>79</xdr:row>
      <xdr:rowOff>228600</xdr:rowOff>
    </xdr:to>
    <xdr:pic>
      <xdr:nvPicPr>
        <xdr:cNvPr id="12" name="CheckBox11"/>
        <xdr:cNvPicPr preferRelativeResize="1">
          <a:picLocks noChangeAspect="1"/>
        </xdr:cNvPicPr>
      </xdr:nvPicPr>
      <xdr:blipFill>
        <a:blip r:embed="rId1"/>
        <a:stretch>
          <a:fillRect/>
        </a:stretch>
      </xdr:blipFill>
      <xdr:spPr>
        <a:xfrm>
          <a:off x="4171950" y="17230725"/>
          <a:ext cx="180975" cy="190500"/>
        </a:xfrm>
        <a:prstGeom prst="rect">
          <a:avLst/>
        </a:prstGeom>
        <a:noFill/>
        <a:ln w="9525" cmpd="sng">
          <a:noFill/>
        </a:ln>
      </xdr:spPr>
    </xdr:pic>
    <xdr:clientData/>
  </xdr:twoCellAnchor>
  <xdr:twoCellAnchor editAs="oneCell">
    <xdr:from>
      <xdr:col>4</xdr:col>
      <xdr:colOff>419100</xdr:colOff>
      <xdr:row>79</xdr:row>
      <xdr:rowOff>47625</xdr:rowOff>
    </xdr:from>
    <xdr:to>
      <xdr:col>4</xdr:col>
      <xdr:colOff>600075</xdr:colOff>
      <xdr:row>79</xdr:row>
      <xdr:rowOff>238125</xdr:rowOff>
    </xdr:to>
    <xdr:pic>
      <xdr:nvPicPr>
        <xdr:cNvPr id="13" name="CheckBox12"/>
        <xdr:cNvPicPr preferRelativeResize="1">
          <a:picLocks noChangeAspect="1"/>
        </xdr:cNvPicPr>
      </xdr:nvPicPr>
      <xdr:blipFill>
        <a:blip r:embed="rId1"/>
        <a:stretch>
          <a:fillRect/>
        </a:stretch>
      </xdr:blipFill>
      <xdr:spPr>
        <a:xfrm>
          <a:off x="5286375" y="17240250"/>
          <a:ext cx="180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outlinePr summaryBelow="0"/>
  </sheetPr>
  <dimension ref="A2:K83"/>
  <sheetViews>
    <sheetView showZeros="0" tabSelected="1" workbookViewId="0" topLeftCell="A1">
      <selection activeCell="B24" sqref="B24"/>
    </sheetView>
  </sheetViews>
  <sheetFormatPr defaultColWidth="11.421875" defaultRowHeight="12.75"/>
  <cols>
    <col min="1" max="1" width="23.7109375" style="47" customWidth="1"/>
    <col min="2" max="2" width="18.421875" style="47" customWidth="1"/>
    <col min="3" max="3" width="11.7109375" style="47" bestFit="1" customWidth="1"/>
    <col min="4" max="4" width="19.140625" style="47" customWidth="1"/>
    <col min="5" max="5" width="14.57421875" style="47" customWidth="1"/>
    <col min="6" max="6" width="12.7109375" style="47" bestFit="1" customWidth="1"/>
    <col min="7" max="7" width="11.57421875" style="46" bestFit="1" customWidth="1"/>
    <col min="8" max="8" width="13.00390625" style="46" customWidth="1"/>
    <col min="9" max="9" width="23.140625" style="46" customWidth="1"/>
    <col min="10" max="16384" width="11.421875" style="28" customWidth="1"/>
  </cols>
  <sheetData>
    <row r="1" ht="12.75"/>
    <row r="2" spans="1:8" ht="12.75">
      <c r="A2" s="101" t="s">
        <v>37</v>
      </c>
      <c r="B2" s="102"/>
      <c r="C2" s="102"/>
      <c r="D2" s="102"/>
      <c r="E2" s="102"/>
      <c r="F2" s="102"/>
      <c r="G2" s="102"/>
      <c r="H2" s="103"/>
    </row>
    <row r="3" spans="1:8" ht="12.75">
      <c r="A3" s="61" t="s">
        <v>29</v>
      </c>
      <c r="B3" s="104"/>
      <c r="C3" s="105"/>
      <c r="D3" s="105"/>
      <c r="E3" s="105"/>
      <c r="F3" s="105"/>
      <c r="G3" s="105"/>
      <c r="H3" s="106"/>
    </row>
    <row r="4" spans="1:8" ht="12.75">
      <c r="A4" s="29" t="s">
        <v>30</v>
      </c>
      <c r="B4" s="79"/>
      <c r="C4" s="80"/>
      <c r="D4" s="80"/>
      <c r="E4" s="80"/>
      <c r="F4" s="80"/>
      <c r="G4" s="80"/>
      <c r="H4" s="81"/>
    </row>
    <row r="5" spans="1:8" ht="12.75">
      <c r="A5" s="29" t="s">
        <v>31</v>
      </c>
      <c r="B5" s="79"/>
      <c r="C5" s="80"/>
      <c r="D5" s="80"/>
      <c r="E5" s="80"/>
      <c r="F5" s="80"/>
      <c r="G5" s="80"/>
      <c r="H5" s="81"/>
    </row>
    <row r="6" spans="1:8" ht="12.75">
      <c r="A6" s="29" t="s">
        <v>32</v>
      </c>
      <c r="B6" s="79"/>
      <c r="C6" s="80"/>
      <c r="D6" s="80"/>
      <c r="E6" s="80"/>
      <c r="F6" s="80"/>
      <c r="G6" s="80"/>
      <c r="H6" s="81"/>
    </row>
    <row r="7" spans="1:8" ht="12.75">
      <c r="A7" s="30" t="s">
        <v>33</v>
      </c>
      <c r="B7" s="82"/>
      <c r="C7" s="83"/>
      <c r="D7" s="83"/>
      <c r="E7" s="83"/>
      <c r="F7" s="83"/>
      <c r="G7" s="83"/>
      <c r="H7" s="84"/>
    </row>
    <row r="8" ht="12.75"/>
    <row r="9" spans="1:2" ht="25.5">
      <c r="A9" s="45" t="s">
        <v>62</v>
      </c>
      <c r="B9" s="63"/>
    </row>
    <row r="10" ht="12.75"/>
    <row r="11" ht="25.5">
      <c r="A11" s="36" t="s">
        <v>38</v>
      </c>
    </row>
    <row r="12" spans="1:8" ht="15" customHeight="1">
      <c r="A12" s="48" t="s">
        <v>0</v>
      </c>
      <c r="B12" s="91" t="s">
        <v>34</v>
      </c>
      <c r="C12" s="92"/>
      <c r="D12" s="91"/>
      <c r="E12" s="92"/>
      <c r="F12" s="50" t="s">
        <v>54</v>
      </c>
      <c r="G12" s="95" t="s">
        <v>35</v>
      </c>
      <c r="H12" s="96"/>
    </row>
    <row r="13" spans="1:8" ht="38.25">
      <c r="A13" s="38" t="s">
        <v>1</v>
      </c>
      <c r="B13" s="40" t="s">
        <v>73</v>
      </c>
      <c r="C13" s="51"/>
      <c r="D13" s="40" t="s">
        <v>53</v>
      </c>
      <c r="E13" s="65">
        <f>COUNTA(A29:A59)</f>
        <v>0</v>
      </c>
      <c r="F13" s="67" t="e">
        <f>C13/E13</f>
        <v>#DIV/0!</v>
      </c>
      <c r="G13" s="99" t="s">
        <v>71</v>
      </c>
      <c r="H13" s="100"/>
    </row>
    <row r="14" spans="1:8" ht="38.25">
      <c r="A14" s="38" t="s">
        <v>2</v>
      </c>
      <c r="B14" s="40" t="s">
        <v>27</v>
      </c>
      <c r="C14" s="52"/>
      <c r="D14" s="40" t="s">
        <v>52</v>
      </c>
      <c r="E14" s="52"/>
      <c r="F14" s="67" t="e">
        <f>(C14/E14)*100</f>
        <v>#DIV/0!</v>
      </c>
      <c r="G14" s="99" t="s">
        <v>51</v>
      </c>
      <c r="H14" s="100"/>
    </row>
    <row r="15" spans="1:8" ht="42.75">
      <c r="A15" s="39" t="s">
        <v>3</v>
      </c>
      <c r="B15" s="40" t="s">
        <v>48</v>
      </c>
      <c r="C15" s="53"/>
      <c r="D15" s="40" t="s">
        <v>75</v>
      </c>
      <c r="E15" s="53"/>
      <c r="F15" s="67" t="e">
        <f>C15/E15</f>
        <v>#DIV/0!</v>
      </c>
      <c r="G15" s="97" t="s">
        <v>70</v>
      </c>
      <c r="H15" s="98"/>
    </row>
    <row r="16" spans="1:8" ht="63.75" customHeight="1">
      <c r="A16" s="93" t="s">
        <v>47</v>
      </c>
      <c r="B16" s="40" t="s">
        <v>60</v>
      </c>
      <c r="C16" s="54"/>
      <c r="D16" s="40" t="s">
        <v>61</v>
      </c>
      <c r="E16" s="64"/>
      <c r="F16" s="68" t="e">
        <f>C16/E16</f>
        <v>#DIV/0!</v>
      </c>
      <c r="G16" s="97" t="s">
        <v>63</v>
      </c>
      <c r="H16" s="98"/>
    </row>
    <row r="17" spans="1:8" ht="63.75">
      <c r="A17" s="94"/>
      <c r="B17" s="44" t="s">
        <v>50</v>
      </c>
      <c r="C17" s="55"/>
      <c r="D17" s="44" t="s">
        <v>49</v>
      </c>
      <c r="E17" s="55"/>
      <c r="F17" s="68" t="e">
        <f>C17/E17</f>
        <v>#DIV/0!</v>
      </c>
      <c r="G17" s="97" t="s">
        <v>36</v>
      </c>
      <c r="H17" s="98"/>
    </row>
    <row r="18" spans="1:8" ht="51">
      <c r="A18" s="43" t="s">
        <v>26</v>
      </c>
      <c r="B18" s="41" t="s">
        <v>68</v>
      </c>
      <c r="C18" s="66" t="e">
        <f>F14/100</f>
        <v>#DIV/0!</v>
      </c>
      <c r="D18" s="41" t="s">
        <v>74</v>
      </c>
      <c r="E18" s="74">
        <f>DATOS_ORIGEN!G12</f>
        <v>2.6</v>
      </c>
      <c r="F18" s="69" t="e">
        <f>(C18*E18)*1000</f>
        <v>#DIV/0!</v>
      </c>
      <c r="G18" s="85" t="s">
        <v>72</v>
      </c>
      <c r="H18" s="85"/>
    </row>
    <row r="19" spans="1:6" ht="12.75">
      <c r="A19" s="31"/>
      <c r="B19" s="32"/>
      <c r="C19" s="56"/>
      <c r="D19" s="32"/>
      <c r="E19" s="33"/>
      <c r="F19" s="46"/>
    </row>
    <row r="20" spans="1:8" ht="12.75">
      <c r="A20" s="90" t="s">
        <v>77</v>
      </c>
      <c r="B20" s="89"/>
      <c r="C20" s="89"/>
      <c r="D20" s="89"/>
      <c r="E20" s="89"/>
      <c r="F20" s="89"/>
      <c r="G20" s="89"/>
      <c r="H20" s="89"/>
    </row>
    <row r="21" spans="1:8" ht="12.75" customHeight="1">
      <c r="A21" s="89" t="s">
        <v>79</v>
      </c>
      <c r="B21" s="89"/>
      <c r="C21" s="89"/>
      <c r="D21" s="89"/>
      <c r="E21" s="89"/>
      <c r="F21" s="89"/>
      <c r="G21" s="89"/>
      <c r="H21" s="89"/>
    </row>
    <row r="22" spans="1:8" ht="12.75" customHeight="1">
      <c r="A22" s="89" t="s">
        <v>64</v>
      </c>
      <c r="B22" s="89"/>
      <c r="C22" s="89"/>
      <c r="D22" s="89"/>
      <c r="E22" s="89"/>
      <c r="F22" s="89"/>
      <c r="G22" s="89"/>
      <c r="H22" s="89"/>
    </row>
    <row r="23" ht="12.75"/>
    <row r="24" spans="1:2" ht="12.75">
      <c r="A24" s="45" t="s">
        <v>65</v>
      </c>
      <c r="B24" s="63"/>
    </row>
    <row r="25" spans="1:2" ht="12.75">
      <c r="A25" s="37"/>
      <c r="B25" s="57"/>
    </row>
    <row r="26" ht="12.75">
      <c r="A26" s="36" t="s">
        <v>46</v>
      </c>
    </row>
    <row r="27" spans="1:9" ht="12.75" customHeight="1">
      <c r="A27" s="86" t="s">
        <v>4</v>
      </c>
      <c r="B27" s="87"/>
      <c r="C27" s="87"/>
      <c r="D27" s="87"/>
      <c r="E27" s="87"/>
      <c r="F27" s="87"/>
      <c r="G27" s="87"/>
      <c r="H27" s="87"/>
      <c r="I27" s="88"/>
    </row>
    <row r="28" spans="1:9" ht="31.5" customHeight="1">
      <c r="A28" s="22" t="s">
        <v>5</v>
      </c>
      <c r="B28" s="23" t="s">
        <v>28</v>
      </c>
      <c r="C28" s="23" t="s">
        <v>6</v>
      </c>
      <c r="D28" s="23" t="s">
        <v>7</v>
      </c>
      <c r="E28" s="23" t="s">
        <v>8</v>
      </c>
      <c r="F28" s="23" t="s">
        <v>9</v>
      </c>
      <c r="G28" s="23" t="s">
        <v>10</v>
      </c>
      <c r="H28" s="23" t="s">
        <v>11</v>
      </c>
      <c r="I28" s="24" t="s">
        <v>39</v>
      </c>
    </row>
    <row r="29" spans="1:9" ht="12.75">
      <c r="A29" s="76"/>
      <c r="B29" s="25"/>
      <c r="C29" s="70">
        <f aca="true" t="shared" si="0" ref="C29:C59">IF(B29&gt;0,$B$24-B29,0)</f>
        <v>0</v>
      </c>
      <c r="D29" s="71" t="e">
        <f>VLOOKUP(B29,DATOS_ORIGEN!$B$13:$C$32,2)</f>
        <v>#N/A</v>
      </c>
      <c r="E29" s="72" t="e">
        <f>VLOOKUP(D29,DATOS_ORIGEN!$C$6:$G$10,2)</f>
        <v>#N/A</v>
      </c>
      <c r="F29" s="72" t="e">
        <f>VLOOKUP(D29,DATOS_ORIGEN!$C$6:$G$10,3)</f>
        <v>#N/A</v>
      </c>
      <c r="G29" s="72" t="e">
        <f>VLOOKUP(D29,DATOS_ORIGEN!$C$6:$G$10,4)</f>
        <v>#N/A</v>
      </c>
      <c r="H29" s="72" t="e">
        <f>VLOOKUP(D29,DATOS_ORIGEN!$C$6:$G$10,5)</f>
        <v>#N/A</v>
      </c>
      <c r="I29" s="58"/>
    </row>
    <row r="30" spans="1:9" ht="12.75">
      <c r="A30" s="76"/>
      <c r="B30" s="25"/>
      <c r="C30" s="70">
        <f t="shared" si="0"/>
        <v>0</v>
      </c>
      <c r="D30" s="71" t="e">
        <f>VLOOKUP(B30,DATOS_ORIGEN!$B$13:$C$32,2)</f>
        <v>#N/A</v>
      </c>
      <c r="E30" s="72" t="e">
        <f>VLOOKUP(D30,DATOS_ORIGEN!$C$6:$G$10,2)</f>
        <v>#N/A</v>
      </c>
      <c r="F30" s="72" t="e">
        <f>VLOOKUP(D30,DATOS_ORIGEN!$C$6:$G$10,3)</f>
        <v>#N/A</v>
      </c>
      <c r="G30" s="72" t="e">
        <f>VLOOKUP(D30,DATOS_ORIGEN!$C$6:$G$10,4)</f>
        <v>#N/A</v>
      </c>
      <c r="H30" s="72" t="e">
        <f>VLOOKUP(D30,DATOS_ORIGEN!$C$6:$G$10,5)</f>
        <v>#N/A</v>
      </c>
      <c r="I30" s="58"/>
    </row>
    <row r="31" spans="1:9" ht="12.75">
      <c r="A31" s="76"/>
      <c r="B31" s="25"/>
      <c r="C31" s="70">
        <f t="shared" si="0"/>
        <v>0</v>
      </c>
      <c r="D31" s="71" t="e">
        <f>VLOOKUP(B31,DATOS_ORIGEN!$B$13:$C$32,2)</f>
        <v>#N/A</v>
      </c>
      <c r="E31" s="72" t="e">
        <f>VLOOKUP(D31,DATOS_ORIGEN!$C$6:$G$10,2)</f>
        <v>#N/A</v>
      </c>
      <c r="F31" s="72" t="e">
        <f>VLOOKUP(D31,DATOS_ORIGEN!$C$6:$G$10,3)</f>
        <v>#N/A</v>
      </c>
      <c r="G31" s="72" t="e">
        <f>VLOOKUP(D31,DATOS_ORIGEN!$C$6:$G$10,4)</f>
        <v>#N/A</v>
      </c>
      <c r="H31" s="72" t="e">
        <f>VLOOKUP(D31,DATOS_ORIGEN!$C$6:$G$10,5)</f>
        <v>#N/A</v>
      </c>
      <c r="I31" s="58"/>
    </row>
    <row r="32" spans="1:9" ht="12.75">
      <c r="A32" s="76"/>
      <c r="B32" s="25"/>
      <c r="C32" s="70">
        <f t="shared" si="0"/>
        <v>0</v>
      </c>
      <c r="D32" s="71" t="e">
        <f>VLOOKUP(B32,DATOS_ORIGEN!$B$13:$C$32,2)</f>
        <v>#N/A</v>
      </c>
      <c r="E32" s="72" t="e">
        <f>VLOOKUP(D32,DATOS_ORIGEN!$C$6:$G$10,2)</f>
        <v>#N/A</v>
      </c>
      <c r="F32" s="72" t="e">
        <f>VLOOKUP(D32,DATOS_ORIGEN!$C$6:$G$10,3)</f>
        <v>#N/A</v>
      </c>
      <c r="G32" s="72" t="e">
        <f>VLOOKUP(D32,DATOS_ORIGEN!$C$6:$G$10,4)</f>
        <v>#N/A</v>
      </c>
      <c r="H32" s="72" t="e">
        <f>VLOOKUP(D32,DATOS_ORIGEN!$C$6:$G$10,5)</f>
        <v>#N/A</v>
      </c>
      <c r="I32" s="58"/>
    </row>
    <row r="33" spans="1:9" ht="12.75">
      <c r="A33" s="76"/>
      <c r="B33" s="25"/>
      <c r="C33" s="70">
        <f t="shared" si="0"/>
        <v>0</v>
      </c>
      <c r="D33" s="71" t="e">
        <f>VLOOKUP(B33,DATOS_ORIGEN!$B$13:$C$32,2)</f>
        <v>#N/A</v>
      </c>
      <c r="E33" s="72" t="e">
        <f>VLOOKUP(D33,DATOS_ORIGEN!$C$6:$G$10,2)</f>
        <v>#N/A</v>
      </c>
      <c r="F33" s="72" t="e">
        <f>VLOOKUP(D33,DATOS_ORIGEN!$C$6:$G$10,3)</f>
        <v>#N/A</v>
      </c>
      <c r="G33" s="72" t="e">
        <f>VLOOKUP(D33,DATOS_ORIGEN!$C$6:$G$10,4)</f>
        <v>#N/A</v>
      </c>
      <c r="H33" s="72" t="e">
        <f>VLOOKUP(D33,DATOS_ORIGEN!$C$6:$G$10,5)</f>
        <v>#N/A</v>
      </c>
      <c r="I33" s="58"/>
    </row>
    <row r="34" spans="1:9" ht="12.75">
      <c r="A34" s="76"/>
      <c r="B34" s="25"/>
      <c r="C34" s="70">
        <f t="shared" si="0"/>
        <v>0</v>
      </c>
      <c r="D34" s="71" t="e">
        <f>VLOOKUP(B34,DATOS_ORIGEN!$B$13:$C$32,2)</f>
        <v>#N/A</v>
      </c>
      <c r="E34" s="72" t="e">
        <f>VLOOKUP(D34,DATOS_ORIGEN!$C$6:$G$10,2)</f>
        <v>#N/A</v>
      </c>
      <c r="F34" s="72" t="e">
        <f>VLOOKUP(D34,DATOS_ORIGEN!$C$6:$G$10,3)</f>
        <v>#N/A</v>
      </c>
      <c r="G34" s="72" t="e">
        <f>VLOOKUP(D34,DATOS_ORIGEN!$C$6:$G$10,4)</f>
        <v>#N/A</v>
      </c>
      <c r="H34" s="72" t="e">
        <f>VLOOKUP(D34,DATOS_ORIGEN!$C$6:$G$10,5)</f>
        <v>#N/A</v>
      </c>
      <c r="I34" s="58"/>
    </row>
    <row r="35" spans="1:9" ht="12.75">
      <c r="A35" s="76"/>
      <c r="B35" s="25"/>
      <c r="C35" s="70">
        <f t="shared" si="0"/>
        <v>0</v>
      </c>
      <c r="D35" s="71" t="e">
        <f>VLOOKUP(B35,DATOS_ORIGEN!$B$13:$C$32,2)</f>
        <v>#N/A</v>
      </c>
      <c r="E35" s="72" t="e">
        <f>VLOOKUP(D35,DATOS_ORIGEN!$C$6:$G$10,2)</f>
        <v>#N/A</v>
      </c>
      <c r="F35" s="72" t="e">
        <f>VLOOKUP(D35,DATOS_ORIGEN!$C$6:$G$10,3)</f>
        <v>#N/A</v>
      </c>
      <c r="G35" s="72" t="e">
        <f>VLOOKUP(D35,DATOS_ORIGEN!$C$6:$G$10,4)</f>
        <v>#N/A</v>
      </c>
      <c r="H35" s="72" t="e">
        <f>VLOOKUP(D35,DATOS_ORIGEN!$C$6:$G$10,5)</f>
        <v>#N/A</v>
      </c>
      <c r="I35" s="58"/>
    </row>
    <row r="36" spans="1:9" ht="12.75">
      <c r="A36" s="76"/>
      <c r="B36" s="25"/>
      <c r="C36" s="70">
        <f t="shared" si="0"/>
        <v>0</v>
      </c>
      <c r="D36" s="71" t="e">
        <f>VLOOKUP(B36,DATOS_ORIGEN!$B$13:$C$32,2)</f>
        <v>#N/A</v>
      </c>
      <c r="E36" s="72" t="e">
        <f>VLOOKUP(D36,DATOS_ORIGEN!$C$6:$G$10,2)</f>
        <v>#N/A</v>
      </c>
      <c r="F36" s="72" t="e">
        <f>VLOOKUP(D36,DATOS_ORIGEN!$C$6:$G$10,3)</f>
        <v>#N/A</v>
      </c>
      <c r="G36" s="72" t="e">
        <f>VLOOKUP(D36,DATOS_ORIGEN!$C$6:$G$10,4)</f>
        <v>#N/A</v>
      </c>
      <c r="H36" s="72" t="e">
        <f>VLOOKUP(D36,DATOS_ORIGEN!$C$6:$G$10,5)</f>
        <v>#N/A</v>
      </c>
      <c r="I36" s="58"/>
    </row>
    <row r="37" spans="1:9" ht="12.75">
      <c r="A37" s="76"/>
      <c r="B37" s="25"/>
      <c r="C37" s="70">
        <f t="shared" si="0"/>
        <v>0</v>
      </c>
      <c r="D37" s="71" t="e">
        <f>VLOOKUP(B37,DATOS_ORIGEN!$B$13:$C$32,2)</f>
        <v>#N/A</v>
      </c>
      <c r="E37" s="72" t="e">
        <f>VLOOKUP(D37,DATOS_ORIGEN!$C$6:$G$10,2)</f>
        <v>#N/A</v>
      </c>
      <c r="F37" s="72" t="e">
        <f>VLOOKUP(D37,DATOS_ORIGEN!$C$6:$G$10,3)</f>
        <v>#N/A</v>
      </c>
      <c r="G37" s="72" t="e">
        <f>VLOOKUP(D37,DATOS_ORIGEN!$C$6:$G$10,4)</f>
        <v>#N/A</v>
      </c>
      <c r="H37" s="72" t="e">
        <f>VLOOKUP(D37,DATOS_ORIGEN!$C$6:$G$10,5)</f>
        <v>#N/A</v>
      </c>
      <c r="I37" s="58"/>
    </row>
    <row r="38" spans="1:9" ht="12.75">
      <c r="A38" s="76"/>
      <c r="B38" s="25"/>
      <c r="C38" s="70">
        <f t="shared" si="0"/>
        <v>0</v>
      </c>
      <c r="D38" s="71" t="e">
        <f>VLOOKUP(B38,DATOS_ORIGEN!$B$13:$C$32,2)</f>
        <v>#N/A</v>
      </c>
      <c r="E38" s="72" t="e">
        <f>VLOOKUP(D38,DATOS_ORIGEN!$C$6:$G$10,2)</f>
        <v>#N/A</v>
      </c>
      <c r="F38" s="72" t="e">
        <f>VLOOKUP(D38,DATOS_ORIGEN!$C$6:$G$10,3)</f>
        <v>#N/A</v>
      </c>
      <c r="G38" s="72" t="e">
        <f>VLOOKUP(D38,DATOS_ORIGEN!$C$6:$G$10,4)</f>
        <v>#N/A</v>
      </c>
      <c r="H38" s="72" t="e">
        <f>VLOOKUP(D38,DATOS_ORIGEN!$C$6:$G$10,5)</f>
        <v>#N/A</v>
      </c>
      <c r="I38" s="58"/>
    </row>
    <row r="39" spans="1:9" ht="12.75">
      <c r="A39" s="76"/>
      <c r="B39" s="25"/>
      <c r="C39" s="70">
        <f t="shared" si="0"/>
        <v>0</v>
      </c>
      <c r="D39" s="71" t="e">
        <f>VLOOKUP(B39,DATOS_ORIGEN!$B$13:$C$32,2)</f>
        <v>#N/A</v>
      </c>
      <c r="E39" s="72" t="e">
        <f>VLOOKUP(D39,DATOS_ORIGEN!$C$6:$G$10,2)</f>
        <v>#N/A</v>
      </c>
      <c r="F39" s="72" t="e">
        <f>VLOOKUP(D39,DATOS_ORIGEN!$C$6:$G$10,3)</f>
        <v>#N/A</v>
      </c>
      <c r="G39" s="72" t="e">
        <f>VLOOKUP(D39,DATOS_ORIGEN!$C$6:$G$10,4)</f>
        <v>#N/A</v>
      </c>
      <c r="H39" s="72" t="e">
        <f>VLOOKUP(D39,DATOS_ORIGEN!$C$6:$G$10,5)</f>
        <v>#N/A</v>
      </c>
      <c r="I39" s="58"/>
    </row>
    <row r="40" spans="1:9" ht="12.75">
      <c r="A40" s="76"/>
      <c r="B40" s="25"/>
      <c r="C40" s="70">
        <f t="shared" si="0"/>
        <v>0</v>
      </c>
      <c r="D40" s="71" t="e">
        <f>VLOOKUP(B40,DATOS_ORIGEN!$B$13:$C$32,2)</f>
        <v>#N/A</v>
      </c>
      <c r="E40" s="72" t="e">
        <f>VLOOKUP(D40,DATOS_ORIGEN!$C$6:$G$10,2)</f>
        <v>#N/A</v>
      </c>
      <c r="F40" s="72" t="e">
        <f>VLOOKUP(D40,DATOS_ORIGEN!$C$6:$G$10,3)</f>
        <v>#N/A</v>
      </c>
      <c r="G40" s="72" t="e">
        <f>VLOOKUP(D40,DATOS_ORIGEN!$C$6:$G$10,4)</f>
        <v>#N/A</v>
      </c>
      <c r="H40" s="72" t="e">
        <f>VLOOKUP(D40,DATOS_ORIGEN!$C$6:$G$10,5)</f>
        <v>#N/A</v>
      </c>
      <c r="I40" s="58"/>
    </row>
    <row r="41" spans="1:9" ht="12.75">
      <c r="A41" s="76"/>
      <c r="B41" s="25"/>
      <c r="C41" s="70">
        <f t="shared" si="0"/>
        <v>0</v>
      </c>
      <c r="D41" s="71" t="e">
        <f>VLOOKUP(B41,DATOS_ORIGEN!$B$13:$C$32,2)</f>
        <v>#N/A</v>
      </c>
      <c r="E41" s="72" t="e">
        <f>VLOOKUP(D41,DATOS_ORIGEN!$C$6:$G$10,2)</f>
        <v>#N/A</v>
      </c>
      <c r="F41" s="72" t="e">
        <f>VLOOKUP(D41,DATOS_ORIGEN!$C$6:$G$10,3)</f>
        <v>#N/A</v>
      </c>
      <c r="G41" s="72" t="e">
        <f>VLOOKUP(D41,DATOS_ORIGEN!$C$6:$G$10,4)</f>
        <v>#N/A</v>
      </c>
      <c r="H41" s="72" t="e">
        <f>VLOOKUP(D41,DATOS_ORIGEN!$C$6:$G$10,5)</f>
        <v>#N/A</v>
      </c>
      <c r="I41" s="58"/>
    </row>
    <row r="42" spans="1:9" ht="12.75">
      <c r="A42" s="76"/>
      <c r="B42" s="25"/>
      <c r="C42" s="70">
        <f t="shared" si="0"/>
        <v>0</v>
      </c>
      <c r="D42" s="71" t="e">
        <f>VLOOKUP(B42,DATOS_ORIGEN!$B$13:$C$32,2)</f>
        <v>#N/A</v>
      </c>
      <c r="E42" s="72" t="e">
        <f>VLOOKUP(D42,DATOS_ORIGEN!$C$6:$G$10,2)</f>
        <v>#N/A</v>
      </c>
      <c r="F42" s="72" t="e">
        <f>VLOOKUP(D42,DATOS_ORIGEN!$C$6:$G$10,3)</f>
        <v>#N/A</v>
      </c>
      <c r="G42" s="72" t="e">
        <f>VLOOKUP(D42,DATOS_ORIGEN!$C$6:$G$10,4)</f>
        <v>#N/A</v>
      </c>
      <c r="H42" s="72" t="e">
        <f>VLOOKUP(D42,DATOS_ORIGEN!$C$6:$G$10,5)</f>
        <v>#N/A</v>
      </c>
      <c r="I42" s="58"/>
    </row>
    <row r="43" spans="1:9" ht="12.75">
      <c r="A43" s="76"/>
      <c r="B43" s="25"/>
      <c r="C43" s="70">
        <f t="shared" si="0"/>
        <v>0</v>
      </c>
      <c r="D43" s="71" t="e">
        <f>VLOOKUP(B43,DATOS_ORIGEN!$B$13:$C$32,2)</f>
        <v>#N/A</v>
      </c>
      <c r="E43" s="72" t="e">
        <f>VLOOKUP(D43,DATOS_ORIGEN!$C$6:$G$10,2)</f>
        <v>#N/A</v>
      </c>
      <c r="F43" s="72" t="e">
        <f>VLOOKUP(D43,DATOS_ORIGEN!$C$6:$G$10,3)</f>
        <v>#N/A</v>
      </c>
      <c r="G43" s="72" t="e">
        <f>VLOOKUP(D43,DATOS_ORIGEN!$C$6:$G$10,4)</f>
        <v>#N/A</v>
      </c>
      <c r="H43" s="72" t="e">
        <f>VLOOKUP(D43,DATOS_ORIGEN!$C$6:$G$10,5)</f>
        <v>#N/A</v>
      </c>
      <c r="I43" s="58"/>
    </row>
    <row r="44" spans="1:9" ht="12.75">
      <c r="A44" s="76"/>
      <c r="B44" s="25"/>
      <c r="C44" s="70">
        <f t="shared" si="0"/>
        <v>0</v>
      </c>
      <c r="D44" s="71" t="e">
        <f>VLOOKUP(B44,DATOS_ORIGEN!$B$13:$C$32,2)</f>
        <v>#N/A</v>
      </c>
      <c r="E44" s="72" t="e">
        <f>VLOOKUP(D44,DATOS_ORIGEN!$C$6:$G$10,2)</f>
        <v>#N/A</v>
      </c>
      <c r="F44" s="72" t="e">
        <f>VLOOKUP(D44,DATOS_ORIGEN!$C$6:$G$10,3)</f>
        <v>#N/A</v>
      </c>
      <c r="G44" s="72" t="e">
        <f>VLOOKUP(D44,DATOS_ORIGEN!$C$6:$G$10,4)</f>
        <v>#N/A</v>
      </c>
      <c r="H44" s="72" t="e">
        <f>VLOOKUP(D44,DATOS_ORIGEN!$C$6:$G$10,5)</f>
        <v>#N/A</v>
      </c>
      <c r="I44" s="58"/>
    </row>
    <row r="45" spans="1:9" ht="12.75">
      <c r="A45" s="76"/>
      <c r="B45" s="25"/>
      <c r="C45" s="70">
        <f t="shared" si="0"/>
        <v>0</v>
      </c>
      <c r="D45" s="71" t="e">
        <f>VLOOKUP(B45,DATOS_ORIGEN!$B$13:$C$32,2)</f>
        <v>#N/A</v>
      </c>
      <c r="E45" s="72" t="e">
        <f>VLOOKUP(D45,DATOS_ORIGEN!$C$6:$G$10,2)</f>
        <v>#N/A</v>
      </c>
      <c r="F45" s="72" t="e">
        <f>VLOOKUP(D45,DATOS_ORIGEN!$C$6:$G$10,3)</f>
        <v>#N/A</v>
      </c>
      <c r="G45" s="72" t="e">
        <f>VLOOKUP(D45,DATOS_ORIGEN!$C$6:$G$10,4)</f>
        <v>#N/A</v>
      </c>
      <c r="H45" s="72" t="e">
        <f>VLOOKUP(D45,DATOS_ORIGEN!$C$6:$G$10,5)</f>
        <v>#N/A</v>
      </c>
      <c r="I45" s="58"/>
    </row>
    <row r="46" spans="1:9" ht="12.75">
      <c r="A46" s="76"/>
      <c r="B46" s="25"/>
      <c r="C46" s="70">
        <f t="shared" si="0"/>
        <v>0</v>
      </c>
      <c r="D46" s="71" t="e">
        <f>VLOOKUP(B46,DATOS_ORIGEN!$B$13:$C$32,2)</f>
        <v>#N/A</v>
      </c>
      <c r="E46" s="72" t="e">
        <f>VLOOKUP(D46,DATOS_ORIGEN!$C$6:$G$10,2)</f>
        <v>#N/A</v>
      </c>
      <c r="F46" s="72" t="e">
        <f>VLOOKUP(D46,DATOS_ORIGEN!$C$6:$G$10,3)</f>
        <v>#N/A</v>
      </c>
      <c r="G46" s="72" t="e">
        <f>VLOOKUP(D46,DATOS_ORIGEN!$C$6:$G$10,4)</f>
        <v>#N/A</v>
      </c>
      <c r="H46" s="72" t="e">
        <f>VLOOKUP(D46,DATOS_ORIGEN!$C$6:$G$10,5)</f>
        <v>#N/A</v>
      </c>
      <c r="I46" s="58"/>
    </row>
    <row r="47" spans="1:9" ht="12.75">
      <c r="A47" s="76"/>
      <c r="B47" s="25"/>
      <c r="C47" s="70">
        <f t="shared" si="0"/>
        <v>0</v>
      </c>
      <c r="D47" s="71" t="e">
        <f>VLOOKUP(B47,DATOS_ORIGEN!$B$13:$C$32,2)</f>
        <v>#N/A</v>
      </c>
      <c r="E47" s="72" t="e">
        <f>VLOOKUP(D47,DATOS_ORIGEN!$C$6:$G$10,2)</f>
        <v>#N/A</v>
      </c>
      <c r="F47" s="72" t="e">
        <f>VLOOKUP(D47,DATOS_ORIGEN!$C$6:$G$10,3)</f>
        <v>#N/A</v>
      </c>
      <c r="G47" s="72" t="e">
        <f>VLOOKUP(D47,DATOS_ORIGEN!$C$6:$G$10,4)</f>
        <v>#N/A</v>
      </c>
      <c r="H47" s="72" t="e">
        <f>VLOOKUP(D47,DATOS_ORIGEN!$C$6:$G$10,5)</f>
        <v>#N/A</v>
      </c>
      <c r="I47" s="58"/>
    </row>
    <row r="48" spans="1:9" ht="12.75">
      <c r="A48" s="76"/>
      <c r="B48" s="25"/>
      <c r="C48" s="70">
        <f t="shared" si="0"/>
        <v>0</v>
      </c>
      <c r="D48" s="71" t="e">
        <f>VLOOKUP(B48,DATOS_ORIGEN!$B$13:$C$32,2)</f>
        <v>#N/A</v>
      </c>
      <c r="E48" s="72" t="e">
        <f>VLOOKUP(D48,DATOS_ORIGEN!$C$6:$G$10,2)</f>
        <v>#N/A</v>
      </c>
      <c r="F48" s="72" t="e">
        <f>VLOOKUP(D48,DATOS_ORIGEN!$C$6:$G$10,3)</f>
        <v>#N/A</v>
      </c>
      <c r="G48" s="72" t="e">
        <f>VLOOKUP(D48,DATOS_ORIGEN!$C$6:$G$10,4)</f>
        <v>#N/A</v>
      </c>
      <c r="H48" s="72" t="e">
        <f>VLOOKUP(D48,DATOS_ORIGEN!$C$6:$G$10,5)</f>
        <v>#N/A</v>
      </c>
      <c r="I48" s="58"/>
    </row>
    <row r="49" spans="1:9" ht="12.75">
      <c r="A49" s="76"/>
      <c r="B49" s="25"/>
      <c r="C49" s="70">
        <f t="shared" si="0"/>
        <v>0</v>
      </c>
      <c r="D49" s="71" t="e">
        <f>VLOOKUP(B49,DATOS_ORIGEN!$B$13:$C$32,2)</f>
        <v>#N/A</v>
      </c>
      <c r="E49" s="72" t="e">
        <f>VLOOKUP(D49,DATOS_ORIGEN!$C$6:$G$10,2)</f>
        <v>#N/A</v>
      </c>
      <c r="F49" s="72" t="e">
        <f>VLOOKUP(D49,DATOS_ORIGEN!$C$6:$G$10,3)</f>
        <v>#N/A</v>
      </c>
      <c r="G49" s="72" t="e">
        <f>VLOOKUP(D49,DATOS_ORIGEN!$C$6:$G$10,4)</f>
        <v>#N/A</v>
      </c>
      <c r="H49" s="72" t="e">
        <f>VLOOKUP(D49,DATOS_ORIGEN!$C$6:$G$10,5)</f>
        <v>#N/A</v>
      </c>
      <c r="I49" s="58"/>
    </row>
    <row r="50" spans="1:11" ht="12.75">
      <c r="A50" s="76"/>
      <c r="B50" s="25"/>
      <c r="C50" s="70">
        <f t="shared" si="0"/>
        <v>0</v>
      </c>
      <c r="D50" s="71" t="e">
        <f>VLOOKUP(B50,DATOS_ORIGEN!$B$13:$C$32,2)</f>
        <v>#N/A</v>
      </c>
      <c r="E50" s="72" t="e">
        <f>VLOOKUP(D50,DATOS_ORIGEN!$C$6:$G$10,2)</f>
        <v>#N/A</v>
      </c>
      <c r="F50" s="72" t="e">
        <f>VLOOKUP(D50,DATOS_ORIGEN!$C$6:$G$10,3)</f>
        <v>#N/A</v>
      </c>
      <c r="G50" s="72" t="e">
        <f>VLOOKUP(D50,DATOS_ORIGEN!$C$6:$G$10,4)</f>
        <v>#N/A</v>
      </c>
      <c r="H50" s="72" t="e">
        <f>VLOOKUP(D50,DATOS_ORIGEN!$C$6:$G$10,5)</f>
        <v>#N/A</v>
      </c>
      <c r="I50" s="58"/>
      <c r="K50" s="34"/>
    </row>
    <row r="51" spans="1:11" ht="12.75">
      <c r="A51" s="76"/>
      <c r="B51" s="25"/>
      <c r="C51" s="70">
        <f t="shared" si="0"/>
        <v>0</v>
      </c>
      <c r="D51" s="71" t="e">
        <f>VLOOKUP(B51,DATOS_ORIGEN!$B$13:$C$32,2)</f>
        <v>#N/A</v>
      </c>
      <c r="E51" s="72" t="e">
        <f>VLOOKUP(D51,DATOS_ORIGEN!$C$6:$G$10,2)</f>
        <v>#N/A</v>
      </c>
      <c r="F51" s="72" t="e">
        <f>VLOOKUP(D51,DATOS_ORIGEN!$C$6:$G$10,3)</f>
        <v>#N/A</v>
      </c>
      <c r="G51" s="72" t="e">
        <f>VLOOKUP(D51,DATOS_ORIGEN!$C$6:$G$10,4)</f>
        <v>#N/A</v>
      </c>
      <c r="H51" s="72" t="e">
        <f>VLOOKUP(D51,DATOS_ORIGEN!$C$6:$G$10,5)</f>
        <v>#N/A</v>
      </c>
      <c r="I51" s="58"/>
      <c r="K51" s="34"/>
    </row>
    <row r="52" spans="1:11" ht="12.75">
      <c r="A52" s="76"/>
      <c r="B52" s="25"/>
      <c r="C52" s="70">
        <f t="shared" si="0"/>
        <v>0</v>
      </c>
      <c r="D52" s="71" t="e">
        <f>VLOOKUP(B52,DATOS_ORIGEN!$B$13:$C$32,2)</f>
        <v>#N/A</v>
      </c>
      <c r="E52" s="72" t="e">
        <f>VLOOKUP(D52,DATOS_ORIGEN!$C$6:$G$10,2)</f>
        <v>#N/A</v>
      </c>
      <c r="F52" s="72" t="e">
        <f>VLOOKUP(D52,DATOS_ORIGEN!$C$6:$G$10,3)</f>
        <v>#N/A</v>
      </c>
      <c r="G52" s="72" t="e">
        <f>VLOOKUP(D52,DATOS_ORIGEN!$C$6:$G$10,4)</f>
        <v>#N/A</v>
      </c>
      <c r="H52" s="72" t="e">
        <f>VLOOKUP(D52,DATOS_ORIGEN!$C$6:$G$10,5)</f>
        <v>#N/A</v>
      </c>
      <c r="I52" s="58"/>
      <c r="K52" s="34"/>
    </row>
    <row r="53" spans="1:11" ht="12.75">
      <c r="A53" s="76"/>
      <c r="B53" s="25"/>
      <c r="C53" s="70">
        <f t="shared" si="0"/>
        <v>0</v>
      </c>
      <c r="D53" s="71" t="e">
        <f>VLOOKUP(B53,DATOS_ORIGEN!$B$13:$C$32,2)</f>
        <v>#N/A</v>
      </c>
      <c r="E53" s="72" t="e">
        <f>VLOOKUP(D53,DATOS_ORIGEN!$C$6:$G$10,2)</f>
        <v>#N/A</v>
      </c>
      <c r="F53" s="72" t="e">
        <f>VLOOKUP(D53,DATOS_ORIGEN!$C$6:$G$10,3)</f>
        <v>#N/A</v>
      </c>
      <c r="G53" s="72" t="e">
        <f>VLOOKUP(D53,DATOS_ORIGEN!$C$6:$G$10,4)</f>
        <v>#N/A</v>
      </c>
      <c r="H53" s="72" t="e">
        <f>VLOOKUP(D53,DATOS_ORIGEN!$C$6:$G$10,5)</f>
        <v>#N/A</v>
      </c>
      <c r="I53" s="58"/>
      <c r="K53" s="34"/>
    </row>
    <row r="54" spans="1:11" ht="12.75">
      <c r="A54" s="76"/>
      <c r="B54" s="25"/>
      <c r="C54" s="70">
        <f t="shared" si="0"/>
        <v>0</v>
      </c>
      <c r="D54" s="71" t="e">
        <f>VLOOKUP(B54,DATOS_ORIGEN!$B$13:$C$32,2)</f>
        <v>#N/A</v>
      </c>
      <c r="E54" s="72" t="e">
        <f>VLOOKUP(D54,DATOS_ORIGEN!$C$6:$G$10,2)</f>
        <v>#N/A</v>
      </c>
      <c r="F54" s="72" t="e">
        <f>VLOOKUP(D54,DATOS_ORIGEN!$C$6:$G$10,3)</f>
        <v>#N/A</v>
      </c>
      <c r="G54" s="72" t="e">
        <f>VLOOKUP(D54,DATOS_ORIGEN!$C$6:$G$10,4)</f>
        <v>#N/A</v>
      </c>
      <c r="H54" s="72" t="e">
        <f>VLOOKUP(D54,DATOS_ORIGEN!$C$6:$G$10,5)</f>
        <v>#N/A</v>
      </c>
      <c r="I54" s="58"/>
      <c r="K54" s="34"/>
    </row>
    <row r="55" spans="1:11" ht="12.75">
      <c r="A55" s="76"/>
      <c r="B55" s="25"/>
      <c r="C55" s="70">
        <f t="shared" si="0"/>
        <v>0</v>
      </c>
      <c r="D55" s="71" t="e">
        <f>VLOOKUP(B55,DATOS_ORIGEN!$B$13:$C$32,2)</f>
        <v>#N/A</v>
      </c>
      <c r="E55" s="72" t="e">
        <f>VLOOKUP(D55,DATOS_ORIGEN!$C$6:$G$10,2)</f>
        <v>#N/A</v>
      </c>
      <c r="F55" s="72" t="e">
        <f>VLOOKUP(D55,DATOS_ORIGEN!$C$6:$G$10,3)</f>
        <v>#N/A</v>
      </c>
      <c r="G55" s="72" t="e">
        <f>VLOOKUP(D55,DATOS_ORIGEN!$C$6:$G$10,4)</f>
        <v>#N/A</v>
      </c>
      <c r="H55" s="72" t="e">
        <f>VLOOKUP(D55,DATOS_ORIGEN!$C$6:$G$10,5)</f>
        <v>#N/A</v>
      </c>
      <c r="I55" s="58"/>
      <c r="K55" s="34"/>
    </row>
    <row r="56" spans="1:11" ht="12.75">
      <c r="A56" s="76"/>
      <c r="B56" s="25"/>
      <c r="C56" s="70">
        <f t="shared" si="0"/>
        <v>0</v>
      </c>
      <c r="D56" s="71" t="e">
        <f>VLOOKUP(B56,DATOS_ORIGEN!$B$13:$C$32,2)</f>
        <v>#N/A</v>
      </c>
      <c r="E56" s="72" t="e">
        <f>VLOOKUP(D56,DATOS_ORIGEN!$C$6:$G$10,2)</f>
        <v>#N/A</v>
      </c>
      <c r="F56" s="72" t="e">
        <f>VLOOKUP(D56,DATOS_ORIGEN!$C$6:$G$10,3)</f>
        <v>#N/A</v>
      </c>
      <c r="G56" s="72" t="e">
        <f>VLOOKUP(D56,DATOS_ORIGEN!$C$6:$G$10,4)</f>
        <v>#N/A</v>
      </c>
      <c r="H56" s="72" t="e">
        <f>VLOOKUP(D56,DATOS_ORIGEN!$C$6:$G$10,5)</f>
        <v>#N/A</v>
      </c>
      <c r="I56" s="58"/>
      <c r="K56" s="34"/>
    </row>
    <row r="57" spans="1:11" ht="12.75">
      <c r="A57" s="76"/>
      <c r="B57" s="25"/>
      <c r="C57" s="70">
        <f t="shared" si="0"/>
        <v>0</v>
      </c>
      <c r="D57" s="71" t="e">
        <f>VLOOKUP(B57,DATOS_ORIGEN!$B$13:$C$32,2)</f>
        <v>#N/A</v>
      </c>
      <c r="E57" s="72" t="e">
        <f>VLOOKUP(D57,DATOS_ORIGEN!$C$6:$G$10,2)</f>
        <v>#N/A</v>
      </c>
      <c r="F57" s="72" t="e">
        <f>VLOOKUP(D57,DATOS_ORIGEN!$C$6:$G$10,3)</f>
        <v>#N/A</v>
      </c>
      <c r="G57" s="72" t="e">
        <f>VLOOKUP(D57,DATOS_ORIGEN!$C$6:$G$10,4)</f>
        <v>#N/A</v>
      </c>
      <c r="H57" s="72" t="e">
        <f>VLOOKUP(D57,DATOS_ORIGEN!$C$6:$G$10,5)</f>
        <v>#N/A</v>
      </c>
      <c r="I57" s="58"/>
      <c r="K57" s="34"/>
    </row>
    <row r="58" spans="1:11" ht="12.75">
      <c r="A58" s="76"/>
      <c r="B58" s="25"/>
      <c r="C58" s="70">
        <f t="shared" si="0"/>
        <v>0</v>
      </c>
      <c r="D58" s="71" t="e">
        <f>VLOOKUP(B58,DATOS_ORIGEN!$B$13:$C$32,2)</f>
        <v>#N/A</v>
      </c>
      <c r="E58" s="72" t="e">
        <f>VLOOKUP(D58,DATOS_ORIGEN!$C$6:$G$10,2)</f>
        <v>#N/A</v>
      </c>
      <c r="F58" s="72" t="e">
        <f>VLOOKUP(D58,DATOS_ORIGEN!$C$6:$G$10,3)</f>
        <v>#N/A</v>
      </c>
      <c r="G58" s="72" t="e">
        <f>VLOOKUP(D58,DATOS_ORIGEN!$C$6:$G$10,4)</f>
        <v>#N/A</v>
      </c>
      <c r="H58" s="72" t="e">
        <f>VLOOKUP(D58,DATOS_ORIGEN!$C$6:$G$10,5)</f>
        <v>#N/A</v>
      </c>
      <c r="I58" s="58"/>
      <c r="K58" s="34"/>
    </row>
    <row r="59" spans="1:9" ht="12.75">
      <c r="A59" s="76"/>
      <c r="B59" s="25"/>
      <c r="C59" s="70">
        <f t="shared" si="0"/>
        <v>0</v>
      </c>
      <c r="D59" s="71" t="e">
        <f>VLOOKUP(B59,DATOS_ORIGEN!$B$13:$C$32,2)</f>
        <v>#N/A</v>
      </c>
      <c r="E59" s="72" t="e">
        <f>VLOOKUP(D59,DATOS_ORIGEN!$C$6:$G$10,2)</f>
        <v>#N/A</v>
      </c>
      <c r="F59" s="72" t="e">
        <f>VLOOKUP(D59,DATOS_ORIGEN!$C$6:$G$10,3)</f>
        <v>#N/A</v>
      </c>
      <c r="G59" s="72" t="e">
        <f>VLOOKUP(D59,DATOS_ORIGEN!$C$6:$G$10,4)</f>
        <v>#N/A</v>
      </c>
      <c r="H59" s="72" t="e">
        <f>VLOOKUP(D59,DATOS_ORIGEN!$C$6:$G$10,5)</f>
        <v>#N/A</v>
      </c>
      <c r="I59" s="58"/>
    </row>
    <row r="60" spans="1:6" ht="12.75">
      <c r="A60" s="46"/>
      <c r="B60" s="46"/>
      <c r="C60" s="46"/>
      <c r="D60" s="46"/>
      <c r="E60" s="46"/>
      <c r="F60" s="46"/>
    </row>
    <row r="61" spans="1:6" ht="12.75">
      <c r="A61" s="46"/>
      <c r="B61" s="46"/>
      <c r="C61" s="46"/>
      <c r="D61" s="46"/>
      <c r="E61" s="46"/>
      <c r="F61" s="46"/>
    </row>
    <row r="62" spans="1:6" ht="12.75">
      <c r="A62" s="46"/>
      <c r="B62" s="46"/>
      <c r="C62" s="46"/>
      <c r="D62" s="46"/>
      <c r="E62" s="46"/>
      <c r="F62" s="46"/>
    </row>
    <row r="63" spans="1:9" ht="27.75" customHeight="1">
      <c r="A63" s="89" t="s">
        <v>78</v>
      </c>
      <c r="B63" s="89"/>
      <c r="C63" s="89"/>
      <c r="D63" s="89"/>
      <c r="E63" s="89"/>
      <c r="F63" s="89"/>
      <c r="G63" s="89"/>
      <c r="H63" s="89"/>
      <c r="I63" s="89"/>
    </row>
    <row r="64" spans="1:6" ht="12.75">
      <c r="A64" s="46"/>
      <c r="B64" s="46"/>
      <c r="C64" s="46"/>
      <c r="D64" s="46"/>
      <c r="E64" s="46"/>
      <c r="F64" s="46"/>
    </row>
    <row r="65" spans="1:6" ht="12.75">
      <c r="A65" s="126" t="s">
        <v>23</v>
      </c>
      <c r="B65" s="127"/>
      <c r="C65" s="70" t="e">
        <f>SUM(C29:C59)/COUNTA(A29:A59)</f>
        <v>#DIV/0!</v>
      </c>
      <c r="D65" s="75" t="s">
        <v>24</v>
      </c>
      <c r="E65" s="77" t="e">
        <f>B24-C65</f>
        <v>#DIV/0!</v>
      </c>
      <c r="F65" s="75"/>
    </row>
    <row r="66" spans="1:6" ht="12.75">
      <c r="A66" s="46"/>
      <c r="B66" s="46"/>
      <c r="C66" s="46"/>
      <c r="D66" s="46"/>
      <c r="E66" s="46"/>
      <c r="F66" s="46"/>
    </row>
    <row r="67" spans="1:8" ht="12.75">
      <c r="A67" s="46"/>
      <c r="B67" s="46"/>
      <c r="C67" s="46"/>
      <c r="D67" s="46"/>
      <c r="E67" s="59" t="s">
        <v>8</v>
      </c>
      <c r="F67" s="49" t="s">
        <v>9</v>
      </c>
      <c r="G67" s="49" t="s">
        <v>10</v>
      </c>
      <c r="H67" s="50" t="s">
        <v>25</v>
      </c>
    </row>
    <row r="68" spans="1:8" ht="12.75">
      <c r="A68" s="126" t="s">
        <v>55</v>
      </c>
      <c r="B68" s="127"/>
      <c r="C68" s="73" t="e">
        <f>VLOOKUP(E65,DATOS_ORIGEN!B13:C31,2)</f>
        <v>#DIV/0!</v>
      </c>
      <c r="D68" s="35" t="s">
        <v>26</v>
      </c>
      <c r="E68" s="72" t="e">
        <f>VLOOKUP($C$68,DATOS_ORIGEN!$C$6:$G$10,2)</f>
        <v>#DIV/0!</v>
      </c>
      <c r="F68" s="72" t="e">
        <f>VLOOKUP($C$68,DATOS_ORIGEN!$C$6:$G$10,2)</f>
        <v>#DIV/0!</v>
      </c>
      <c r="G68" s="72" t="e">
        <f>VLOOKUP($C$68,DATOS_ORIGEN!$C$6:$G$10,2)</f>
        <v>#DIV/0!</v>
      </c>
      <c r="H68" s="72" t="e">
        <f>VLOOKUP($C$68,DATOS_ORIGEN!$C$6:$G$10,2)</f>
        <v>#DIV/0!</v>
      </c>
    </row>
    <row r="69" spans="1:6" ht="12.75">
      <c r="A69" s="46"/>
      <c r="B69" s="46"/>
      <c r="C69" s="46"/>
      <c r="D69" s="46"/>
      <c r="E69" s="46"/>
      <c r="F69" s="46"/>
    </row>
    <row r="71" spans="1:2" ht="12.75">
      <c r="A71" s="128" t="s">
        <v>45</v>
      </c>
      <c r="B71" s="128"/>
    </row>
    <row r="72" spans="1:2" ht="12.75">
      <c r="A72" s="42"/>
      <c r="B72" s="42"/>
    </row>
    <row r="73" spans="1:6" ht="25.5" customHeight="1">
      <c r="A73" s="78" t="s">
        <v>59</v>
      </c>
      <c r="B73" s="108"/>
      <c r="C73" s="109"/>
      <c r="D73" s="113" t="s">
        <v>40</v>
      </c>
      <c r="E73" s="114"/>
      <c r="F73" s="46"/>
    </row>
    <row r="74" spans="1:6" ht="12.75">
      <c r="A74" s="110"/>
      <c r="B74" s="111"/>
      <c r="C74" s="112"/>
      <c r="D74" s="23" t="s">
        <v>56</v>
      </c>
      <c r="E74" s="24" t="s">
        <v>57</v>
      </c>
      <c r="F74" s="46"/>
    </row>
    <row r="75" spans="1:6" ht="18" customHeight="1">
      <c r="A75" s="117" t="s">
        <v>41</v>
      </c>
      <c r="B75" s="118"/>
      <c r="C75" s="119"/>
      <c r="D75" s="60"/>
      <c r="E75" s="60"/>
      <c r="F75" s="46"/>
    </row>
    <row r="76" spans="1:6" ht="18" customHeight="1">
      <c r="A76" s="120" t="s">
        <v>42</v>
      </c>
      <c r="B76" s="121"/>
      <c r="C76" s="122"/>
      <c r="D76" s="60"/>
      <c r="E76" s="60"/>
      <c r="F76" s="46"/>
    </row>
    <row r="77" spans="1:6" ht="31.5" customHeight="1">
      <c r="A77" s="123" t="s">
        <v>43</v>
      </c>
      <c r="B77" s="124"/>
      <c r="C77" s="125"/>
      <c r="D77" s="115"/>
      <c r="E77" s="116"/>
      <c r="F77" s="46"/>
    </row>
    <row r="78" spans="1:6" ht="18" customHeight="1">
      <c r="A78" s="117" t="s">
        <v>58</v>
      </c>
      <c r="B78" s="118"/>
      <c r="C78" s="119"/>
      <c r="D78" s="60"/>
      <c r="E78" s="60"/>
      <c r="F78" s="46"/>
    </row>
    <row r="79" spans="1:6" ht="29.25" customHeight="1">
      <c r="A79" s="117" t="s">
        <v>44</v>
      </c>
      <c r="B79" s="118"/>
      <c r="C79" s="119"/>
      <c r="D79" s="60"/>
      <c r="E79" s="60"/>
      <c r="F79" s="46"/>
    </row>
    <row r="80" spans="1:6" ht="22.5" customHeight="1">
      <c r="A80" s="107" t="s">
        <v>67</v>
      </c>
      <c r="B80" s="107"/>
      <c r="C80" s="107"/>
      <c r="D80" s="60"/>
      <c r="E80" s="60"/>
      <c r="F80" s="46"/>
    </row>
    <row r="81" spans="1:6" ht="40.5" customHeight="1">
      <c r="A81" s="107" t="s">
        <v>66</v>
      </c>
      <c r="B81" s="107"/>
      <c r="C81" s="107"/>
      <c r="D81" s="60"/>
      <c r="E81" s="60"/>
      <c r="F81" s="46"/>
    </row>
    <row r="83" spans="1:9" ht="27.75" customHeight="1">
      <c r="A83" s="89" t="s">
        <v>76</v>
      </c>
      <c r="B83" s="89"/>
      <c r="C83" s="89"/>
      <c r="D83" s="89"/>
      <c r="E83" s="89"/>
      <c r="F83" s="89"/>
      <c r="G83" s="89"/>
      <c r="H83" s="89"/>
      <c r="I83" s="62"/>
    </row>
  </sheetData>
  <sheetProtection sheet="1" objects="1" scenarios="1" insertRows="0" deleteRows="0"/>
  <mergeCells count="34">
    <mergeCell ref="A68:B68"/>
    <mergeCell ref="A65:B65"/>
    <mergeCell ref="A71:B71"/>
    <mergeCell ref="A75:C75"/>
    <mergeCell ref="A81:C81"/>
    <mergeCell ref="A83:H83"/>
    <mergeCell ref="A73:C74"/>
    <mergeCell ref="D73:E73"/>
    <mergeCell ref="D77:E77"/>
    <mergeCell ref="A78:C78"/>
    <mergeCell ref="A79:C79"/>
    <mergeCell ref="A76:C76"/>
    <mergeCell ref="A77:C77"/>
    <mergeCell ref="A80:C80"/>
    <mergeCell ref="A2:H2"/>
    <mergeCell ref="B3:H3"/>
    <mergeCell ref="B4:H4"/>
    <mergeCell ref="B5:H5"/>
    <mergeCell ref="A63:I63"/>
    <mergeCell ref="B12:E12"/>
    <mergeCell ref="A16:A17"/>
    <mergeCell ref="A21:H21"/>
    <mergeCell ref="G12:H12"/>
    <mergeCell ref="G17:H17"/>
    <mergeCell ref="G14:H14"/>
    <mergeCell ref="G13:H13"/>
    <mergeCell ref="G16:H16"/>
    <mergeCell ref="G15:H15"/>
    <mergeCell ref="B6:H6"/>
    <mergeCell ref="B7:H7"/>
    <mergeCell ref="G18:H18"/>
    <mergeCell ref="A27:I27"/>
    <mergeCell ref="A22:H22"/>
    <mergeCell ref="A20:H20"/>
  </mergeCells>
  <conditionalFormatting sqref="C65">
    <cfRule type="expression" priority="1" dxfId="0" stopIfTrue="1">
      <formula>ISERROR($C$65)</formula>
    </cfRule>
  </conditionalFormatting>
  <conditionalFormatting sqref="C68">
    <cfRule type="expression" priority="2" dxfId="0" stopIfTrue="1">
      <formula>ISERROR($C$68)</formula>
    </cfRule>
  </conditionalFormatting>
  <conditionalFormatting sqref="E68">
    <cfRule type="expression" priority="3" dxfId="0" stopIfTrue="1">
      <formula>ISERROR($E$68)</formula>
    </cfRule>
  </conditionalFormatting>
  <conditionalFormatting sqref="F68">
    <cfRule type="expression" priority="4" dxfId="0" stopIfTrue="1">
      <formula>ISERROR($F$68)</formula>
    </cfRule>
  </conditionalFormatting>
  <conditionalFormatting sqref="G68">
    <cfRule type="expression" priority="5" dxfId="0" stopIfTrue="1">
      <formula>ISERROR($G$68)</formula>
    </cfRule>
  </conditionalFormatting>
  <conditionalFormatting sqref="H68">
    <cfRule type="expression" priority="6" dxfId="0" stopIfTrue="1">
      <formula>ISERROR($H$68)</formula>
    </cfRule>
  </conditionalFormatting>
  <conditionalFormatting sqref="D29:H59">
    <cfRule type="expression" priority="7" dxfId="0" stopIfTrue="1">
      <formula>ISERROR(D29)</formula>
    </cfRule>
  </conditionalFormatting>
  <conditionalFormatting sqref="C29:C59">
    <cfRule type="cellIs" priority="8" dxfId="0" operator="greaterThanOrEqual" stopIfTrue="1">
      <formula>$B$24</formula>
    </cfRule>
  </conditionalFormatting>
  <conditionalFormatting sqref="F13">
    <cfRule type="expression" priority="9" dxfId="1" stopIfTrue="1">
      <formula>ISERROR($F$13)</formula>
    </cfRule>
  </conditionalFormatting>
  <conditionalFormatting sqref="F14">
    <cfRule type="expression" priority="10" dxfId="1" stopIfTrue="1">
      <formula>ISERROR($F$14)</formula>
    </cfRule>
  </conditionalFormatting>
  <conditionalFormatting sqref="F15">
    <cfRule type="expression" priority="11" dxfId="1" stopIfTrue="1">
      <formula>ISERROR($F$15)</formula>
    </cfRule>
  </conditionalFormatting>
  <conditionalFormatting sqref="F16">
    <cfRule type="expression" priority="12" dxfId="1" stopIfTrue="1">
      <formula>ISERROR($F$16)</formula>
    </cfRule>
  </conditionalFormatting>
  <conditionalFormatting sqref="F17">
    <cfRule type="expression" priority="13" dxfId="1" stopIfTrue="1">
      <formula>ISERROR($F$17)</formula>
    </cfRule>
  </conditionalFormatting>
  <conditionalFormatting sqref="F18">
    <cfRule type="expression" priority="14" dxfId="1" stopIfTrue="1">
      <formula>ISERROR($F$18)</formula>
    </cfRule>
  </conditionalFormatting>
  <conditionalFormatting sqref="C18">
    <cfRule type="expression" priority="15" dxfId="0" stopIfTrue="1">
      <formula>ISERROR($C$18)</formula>
    </cfRule>
  </conditionalFormatting>
  <printOptions horizontalCentered="1"/>
  <pageMargins left="0.31496062992125984" right="0.31496062992125984" top="1.49" bottom="0.4724409448818898" header="0.31496062992125984" footer="0.2362204724409449"/>
  <pageSetup horizontalDpi="600" verticalDpi="600" orientation="landscape" paperSize="9" scale="85" r:id="rId5"/>
  <headerFooter alignWithMargins="0">
    <oddHeader>&amp;L&amp;"Arial,Negrita"&amp;G
SELLO VERDE DEL TRANSPORTE Y LA LOGÍSTICA EN NAVARRA: LOGÍSTICA Y TRANSPORTE DE MERCANCÍAS POR CARRETERA
&amp;R&amp;G</oddHeader>
    <oddFooter>&amp;R&amp;9Página &amp;P</oddFooter>
  </headerFooter>
  <rowBreaks count="2" manualBreakCount="2">
    <brk id="23" max="255" man="1"/>
    <brk id="63" max="255"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Hoja2"/>
  <dimension ref="A2:G32"/>
  <sheetViews>
    <sheetView workbookViewId="0" topLeftCell="A1">
      <selection activeCell="E12" sqref="E12:G15"/>
    </sheetView>
  </sheetViews>
  <sheetFormatPr defaultColWidth="11.421875" defaultRowHeight="12.75"/>
  <cols>
    <col min="1" max="1" width="18.8515625" style="0" customWidth="1"/>
    <col min="2" max="2" width="14.57421875" style="0" customWidth="1"/>
    <col min="3" max="3" width="18.28125" style="0" customWidth="1"/>
    <col min="7" max="7" width="15.421875" style="0" customWidth="1"/>
  </cols>
  <sheetData>
    <row r="2" spans="1:7" ht="15">
      <c r="A2" s="132" t="s">
        <v>12</v>
      </c>
      <c r="B2" s="133"/>
      <c r="C2" s="133"/>
      <c r="D2" s="133"/>
      <c r="E2" s="133"/>
      <c r="F2" s="133"/>
      <c r="G2" s="134"/>
    </row>
    <row r="4" spans="4:7" ht="15">
      <c r="D4" s="129" t="s">
        <v>13</v>
      </c>
      <c r="E4" s="130"/>
      <c r="F4" s="130"/>
      <c r="G4" s="131"/>
    </row>
    <row r="5" spans="1:7" ht="30">
      <c r="A5" s="2" t="s">
        <v>14</v>
      </c>
      <c r="B5" s="1" t="s">
        <v>15</v>
      </c>
      <c r="C5" s="1" t="s">
        <v>16</v>
      </c>
      <c r="D5" s="3" t="s">
        <v>8</v>
      </c>
      <c r="E5" s="3" t="s">
        <v>9</v>
      </c>
      <c r="F5" s="3" t="s">
        <v>10</v>
      </c>
      <c r="G5" s="4" t="s">
        <v>11</v>
      </c>
    </row>
    <row r="6" spans="1:7" ht="15">
      <c r="A6" s="5">
        <f>2010-1992</f>
        <v>18</v>
      </c>
      <c r="B6" s="6">
        <v>1992</v>
      </c>
      <c r="C6" s="7" t="s">
        <v>17</v>
      </c>
      <c r="D6" s="8">
        <v>4.5</v>
      </c>
      <c r="E6" s="8">
        <v>1.1</v>
      </c>
      <c r="F6" s="8">
        <v>8</v>
      </c>
      <c r="G6" s="9">
        <v>0.36</v>
      </c>
    </row>
    <row r="7" spans="1:7" ht="15">
      <c r="A7" s="10">
        <f>2010-1996</f>
        <v>14</v>
      </c>
      <c r="B7" s="11">
        <v>1996</v>
      </c>
      <c r="C7" s="12" t="s">
        <v>18</v>
      </c>
      <c r="D7" s="13">
        <v>4</v>
      </c>
      <c r="E7" s="13">
        <v>1.1</v>
      </c>
      <c r="F7" s="13">
        <v>7</v>
      </c>
      <c r="G7" s="14">
        <v>0.25</v>
      </c>
    </row>
    <row r="8" spans="1:7" ht="15">
      <c r="A8" s="10">
        <f>2010-2000</f>
        <v>10</v>
      </c>
      <c r="B8" s="11">
        <v>2000</v>
      </c>
      <c r="C8" s="12" t="s">
        <v>19</v>
      </c>
      <c r="D8" s="13">
        <v>2.1</v>
      </c>
      <c r="E8" s="13">
        <v>0.66</v>
      </c>
      <c r="F8" s="13">
        <v>5</v>
      </c>
      <c r="G8" s="14">
        <v>0.1</v>
      </c>
    </row>
    <row r="9" spans="1:7" ht="15">
      <c r="A9" s="10">
        <f>2010-2005</f>
        <v>5</v>
      </c>
      <c r="B9" s="11">
        <v>2005</v>
      </c>
      <c r="C9" s="12" t="s">
        <v>20</v>
      </c>
      <c r="D9" s="13">
        <v>1.5</v>
      </c>
      <c r="E9" s="13">
        <v>4.6</v>
      </c>
      <c r="F9" s="13">
        <v>3.5</v>
      </c>
      <c r="G9" s="14">
        <v>0.02</v>
      </c>
    </row>
    <row r="10" spans="1:7" ht="15">
      <c r="A10" s="15">
        <f>2010-2008</f>
        <v>2</v>
      </c>
      <c r="B10" s="16">
        <v>2008</v>
      </c>
      <c r="C10" s="17" t="s">
        <v>21</v>
      </c>
      <c r="D10" s="18">
        <v>1.5</v>
      </c>
      <c r="E10" s="18">
        <v>0.46</v>
      </c>
      <c r="F10" s="18">
        <v>2</v>
      </c>
      <c r="G10" s="19">
        <v>0.02</v>
      </c>
    </row>
    <row r="12" spans="1:7" ht="30">
      <c r="A12" s="2" t="s">
        <v>14</v>
      </c>
      <c r="B12" s="2" t="s">
        <v>15</v>
      </c>
      <c r="C12" s="4" t="s">
        <v>16</v>
      </c>
      <c r="E12" s="141" t="s">
        <v>22</v>
      </c>
      <c r="F12" s="141"/>
      <c r="G12" s="20">
        <v>2.6</v>
      </c>
    </row>
    <row r="13" spans="1:7" ht="15">
      <c r="A13" s="26">
        <f aca="true" t="shared" si="0" ref="A13:A31">2011-B13</f>
        <v>19</v>
      </c>
      <c r="B13" s="26">
        <v>1992</v>
      </c>
      <c r="C13" s="27" t="s">
        <v>17</v>
      </c>
      <c r="E13" s="21"/>
      <c r="F13" s="21"/>
      <c r="G13" s="21"/>
    </row>
    <row r="14" spans="1:7" ht="15" customHeight="1">
      <c r="A14" s="26">
        <f t="shared" si="0"/>
        <v>18</v>
      </c>
      <c r="B14" s="26">
        <v>1993</v>
      </c>
      <c r="C14" s="27" t="s">
        <v>17</v>
      </c>
      <c r="E14" s="135" t="s">
        <v>69</v>
      </c>
      <c r="F14" s="136"/>
      <c r="G14" s="137"/>
    </row>
    <row r="15" spans="1:7" ht="15">
      <c r="A15" s="26">
        <f t="shared" si="0"/>
        <v>17</v>
      </c>
      <c r="B15" s="26">
        <v>1994</v>
      </c>
      <c r="C15" s="27" t="s">
        <v>17</v>
      </c>
      <c r="E15" s="138"/>
      <c r="F15" s="139"/>
      <c r="G15" s="140"/>
    </row>
    <row r="16" spans="1:3" ht="15">
      <c r="A16" s="26">
        <f t="shared" si="0"/>
        <v>16</v>
      </c>
      <c r="B16" s="26">
        <v>1995</v>
      </c>
      <c r="C16" s="27" t="s">
        <v>17</v>
      </c>
    </row>
    <row r="17" spans="1:3" ht="15">
      <c r="A17" s="26">
        <f t="shared" si="0"/>
        <v>15</v>
      </c>
      <c r="B17" s="26">
        <v>1996</v>
      </c>
      <c r="C17" s="27" t="s">
        <v>18</v>
      </c>
    </row>
    <row r="18" spans="1:3" ht="15">
      <c r="A18" s="26">
        <f t="shared" si="0"/>
        <v>14</v>
      </c>
      <c r="B18" s="26">
        <v>1997</v>
      </c>
      <c r="C18" s="27" t="s">
        <v>18</v>
      </c>
    </row>
    <row r="19" spans="1:3" ht="15">
      <c r="A19" s="26">
        <f t="shared" si="0"/>
        <v>13</v>
      </c>
      <c r="B19" s="26">
        <v>1998</v>
      </c>
      <c r="C19" s="27" t="s">
        <v>18</v>
      </c>
    </row>
    <row r="20" spans="1:3" ht="15">
      <c r="A20" s="26">
        <f t="shared" si="0"/>
        <v>12</v>
      </c>
      <c r="B20" s="26">
        <v>1999</v>
      </c>
      <c r="C20" s="27" t="s">
        <v>18</v>
      </c>
    </row>
    <row r="21" spans="1:3" ht="15">
      <c r="A21" s="26">
        <f t="shared" si="0"/>
        <v>11</v>
      </c>
      <c r="B21" s="26">
        <v>2000</v>
      </c>
      <c r="C21" s="27" t="s">
        <v>19</v>
      </c>
    </row>
    <row r="22" spans="1:3" ht="15">
      <c r="A22" s="26">
        <f t="shared" si="0"/>
        <v>10</v>
      </c>
      <c r="B22" s="26">
        <v>2001</v>
      </c>
      <c r="C22" s="27" t="s">
        <v>19</v>
      </c>
    </row>
    <row r="23" spans="1:3" ht="15">
      <c r="A23" s="26">
        <f t="shared" si="0"/>
        <v>9</v>
      </c>
      <c r="B23" s="26">
        <v>2002</v>
      </c>
      <c r="C23" s="27" t="s">
        <v>19</v>
      </c>
    </row>
    <row r="24" spans="1:3" ht="15">
      <c r="A24" s="26">
        <f t="shared" si="0"/>
        <v>8</v>
      </c>
      <c r="B24" s="26">
        <v>2003</v>
      </c>
      <c r="C24" s="27" t="s">
        <v>19</v>
      </c>
    </row>
    <row r="25" spans="1:3" ht="15">
      <c r="A25" s="26">
        <f t="shared" si="0"/>
        <v>7</v>
      </c>
      <c r="B25" s="26">
        <v>2004</v>
      </c>
      <c r="C25" s="27" t="s">
        <v>19</v>
      </c>
    </row>
    <row r="26" spans="1:3" ht="15">
      <c r="A26" s="26">
        <f t="shared" si="0"/>
        <v>6</v>
      </c>
      <c r="B26" s="26">
        <v>2005</v>
      </c>
      <c r="C26" s="27" t="s">
        <v>20</v>
      </c>
    </row>
    <row r="27" spans="1:3" ht="15">
      <c r="A27" s="26">
        <f t="shared" si="0"/>
        <v>5</v>
      </c>
      <c r="B27" s="26">
        <v>2006</v>
      </c>
      <c r="C27" s="27" t="s">
        <v>20</v>
      </c>
    </row>
    <row r="28" spans="1:3" ht="15">
      <c r="A28" s="26">
        <f t="shared" si="0"/>
        <v>4</v>
      </c>
      <c r="B28" s="26">
        <v>2007</v>
      </c>
      <c r="C28" s="27" t="s">
        <v>20</v>
      </c>
    </row>
    <row r="29" spans="1:3" ht="15">
      <c r="A29" s="26">
        <f t="shared" si="0"/>
        <v>3</v>
      </c>
      <c r="B29" s="26">
        <v>2008</v>
      </c>
      <c r="C29" s="27" t="s">
        <v>21</v>
      </c>
    </row>
    <row r="30" spans="1:3" ht="15">
      <c r="A30" s="26">
        <f t="shared" si="0"/>
        <v>2</v>
      </c>
      <c r="B30" s="26">
        <v>2009</v>
      </c>
      <c r="C30" s="27" t="s">
        <v>21</v>
      </c>
    </row>
    <row r="31" spans="1:3" ht="15">
      <c r="A31" s="26">
        <f t="shared" si="0"/>
        <v>1</v>
      </c>
      <c r="B31" s="26">
        <v>2010</v>
      </c>
      <c r="C31" s="27" t="s">
        <v>21</v>
      </c>
    </row>
    <row r="32" spans="1:3" ht="15">
      <c r="A32" s="26">
        <f>2011-B32</f>
        <v>0</v>
      </c>
      <c r="B32" s="26">
        <v>2011</v>
      </c>
      <c r="C32" s="27" t="s">
        <v>21</v>
      </c>
    </row>
  </sheetData>
  <sheetProtection/>
  <mergeCells count="4">
    <mergeCell ref="D4:G4"/>
    <mergeCell ref="A2:G2"/>
    <mergeCell ref="E14:G15"/>
    <mergeCell ref="E12:F12"/>
  </mergeCells>
  <printOptions horizontalCentered="1"/>
  <pageMargins left="0.1968503937007874" right="0.2755905511811024" top="0.42" bottom="0.4330708661417323" header="0" footer="0"/>
  <pageSetup horizontalDpi="600" verticalDpi="600" orientation="landscape" paperSize="9" r:id="rId1"/>
  <headerFooter alignWithMargins="0">
    <oddHeader>&amp;C&amp;A</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externo01</dc:creator>
  <cp:keywords/>
  <dc:description/>
  <cp:lastModifiedBy>mizaguirrev</cp:lastModifiedBy>
  <cp:lastPrinted>2011-05-31T07:06:47Z</cp:lastPrinted>
  <dcterms:created xsi:type="dcterms:W3CDTF">2010-12-29T15:31:14Z</dcterms:created>
  <dcterms:modified xsi:type="dcterms:W3CDTF">2011-06-06T12:06:32Z</dcterms:modified>
  <cp:category/>
  <cp:version/>
  <cp:contentType/>
  <cp:contentStatus/>
</cp:coreProperties>
</file>